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ownloads\"/>
    </mc:Choice>
  </mc:AlternateContent>
  <bookViews>
    <workbookView xWindow="0" yWindow="0" windowWidth="23040" windowHeight="9384"/>
  </bookViews>
  <sheets>
    <sheet name="Bono Burocrata" sheetId="2" r:id="rId1"/>
    <sheet name="Bono Burocrata (2)" sheetId="3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7" i="2" l="1"/>
  <c r="P37" i="2"/>
  <c r="R37" i="2"/>
  <c r="M37" i="2"/>
  <c r="U2" i="2"/>
  <c r="U3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O2" i="2"/>
  <c r="Q2" i="2" s="1"/>
  <c r="S2" i="2" s="1"/>
  <c r="O3" i="2"/>
  <c r="Q3" i="2" s="1"/>
  <c r="S3" i="2" s="1"/>
  <c r="T3" i="2" s="1"/>
  <c r="O4" i="2"/>
  <c r="Q4" i="2" s="1"/>
  <c r="S4" i="2" s="1"/>
  <c r="T4" i="2" s="1"/>
  <c r="O5" i="2"/>
  <c r="Q5" i="2" s="1"/>
  <c r="S5" i="2" s="1"/>
  <c r="T5" i="2" s="1"/>
  <c r="O6" i="2"/>
  <c r="Q6" i="2" s="1"/>
  <c r="S6" i="2" s="1"/>
  <c r="T6" i="2" s="1"/>
  <c r="O7" i="2"/>
  <c r="O8" i="2"/>
  <c r="Q8" i="2" s="1"/>
  <c r="S8" i="2" s="1"/>
  <c r="T8" i="2" s="1"/>
  <c r="O9" i="2"/>
  <c r="Q9" i="2" s="1"/>
  <c r="S9" i="2" s="1"/>
  <c r="T9" i="2" s="1"/>
  <c r="O10" i="2"/>
  <c r="Q10" i="2" s="1"/>
  <c r="S10" i="2" s="1"/>
  <c r="T10" i="2" s="1"/>
  <c r="O11" i="2"/>
  <c r="Q11" i="2" s="1"/>
  <c r="S11" i="2" s="1"/>
  <c r="T11" i="2" s="1"/>
  <c r="O12" i="2"/>
  <c r="Q12" i="2" s="1"/>
  <c r="S12" i="2" s="1"/>
  <c r="T12" i="2" s="1"/>
  <c r="O13" i="2"/>
  <c r="Q13" i="2" s="1"/>
  <c r="S13" i="2" s="1"/>
  <c r="T13" i="2" s="1"/>
  <c r="O14" i="2"/>
  <c r="Q14" i="2" s="1"/>
  <c r="S14" i="2" s="1"/>
  <c r="T14" i="2" s="1"/>
  <c r="O15" i="2"/>
  <c r="Q15" i="2" s="1"/>
  <c r="S15" i="2" s="1"/>
  <c r="T15" i="2" s="1"/>
  <c r="O16" i="2"/>
  <c r="Q16" i="2" s="1"/>
  <c r="S16" i="2" s="1"/>
  <c r="T16" i="2" s="1"/>
  <c r="O17" i="2"/>
  <c r="Q17" i="2" s="1"/>
  <c r="S17" i="2" s="1"/>
  <c r="T17" i="2" s="1"/>
  <c r="O18" i="2"/>
  <c r="Q18" i="2" s="1"/>
  <c r="S18" i="2" s="1"/>
  <c r="T18" i="2" s="1"/>
  <c r="O19" i="2"/>
  <c r="Q19" i="2" s="1"/>
  <c r="S19" i="2" s="1"/>
  <c r="T19" i="2" s="1"/>
  <c r="O20" i="2"/>
  <c r="Q20" i="2" s="1"/>
  <c r="S20" i="2" s="1"/>
  <c r="T20" i="2" s="1"/>
  <c r="O21" i="2"/>
  <c r="Q21" i="2" s="1"/>
  <c r="S21" i="2" s="1"/>
  <c r="T21" i="2" s="1"/>
  <c r="O22" i="2"/>
  <c r="Q22" i="2" s="1"/>
  <c r="S22" i="2" s="1"/>
  <c r="T22" i="2" s="1"/>
  <c r="O23" i="2"/>
  <c r="Q23" i="2" s="1"/>
  <c r="S23" i="2" s="1"/>
  <c r="T23" i="2" s="1"/>
  <c r="O24" i="2"/>
  <c r="Q24" i="2" s="1"/>
  <c r="S24" i="2" s="1"/>
  <c r="T24" i="2" s="1"/>
  <c r="O25" i="2"/>
  <c r="Q25" i="2" s="1"/>
  <c r="S25" i="2" s="1"/>
  <c r="T25" i="2" s="1"/>
  <c r="O26" i="2"/>
  <c r="Q26" i="2" s="1"/>
  <c r="S26" i="2" s="1"/>
  <c r="T26" i="2" s="1"/>
  <c r="O27" i="2"/>
  <c r="Q27" i="2" s="1"/>
  <c r="S27" i="2" s="1"/>
  <c r="T27" i="2" s="1"/>
  <c r="O28" i="2"/>
  <c r="Q28" i="2" s="1"/>
  <c r="S28" i="2" s="1"/>
  <c r="T28" i="2" s="1"/>
  <c r="O29" i="2"/>
  <c r="Q29" i="2" s="1"/>
  <c r="S29" i="2" s="1"/>
  <c r="T29" i="2" s="1"/>
  <c r="O30" i="2"/>
  <c r="Q30" i="2" s="1"/>
  <c r="S30" i="2" s="1"/>
  <c r="T30" i="2" s="1"/>
  <c r="O31" i="2"/>
  <c r="Q31" i="2" s="1"/>
  <c r="S31" i="2" s="1"/>
  <c r="T31" i="2" s="1"/>
  <c r="O32" i="2"/>
  <c r="Q32" i="2" s="1"/>
  <c r="S32" i="2" s="1"/>
  <c r="T32" i="2" s="1"/>
  <c r="O33" i="2"/>
  <c r="Q33" i="2" s="1"/>
  <c r="S33" i="2" s="1"/>
  <c r="T33" i="2" s="1"/>
  <c r="O34" i="2"/>
  <c r="Q34" i="2" s="1"/>
  <c r="S34" i="2" s="1"/>
  <c r="T34" i="2" s="1"/>
  <c r="O35" i="2"/>
  <c r="Q35" i="2" s="1"/>
  <c r="S35" i="2" s="1"/>
  <c r="T35" i="2" s="1"/>
  <c r="F68" i="3"/>
  <c r="G68" i="3" s="1"/>
  <c r="J65" i="3"/>
  <c r="M63" i="3"/>
  <c r="L63" i="3"/>
  <c r="K63" i="3"/>
  <c r="L62" i="3"/>
  <c r="M62" i="3" s="1"/>
  <c r="K62" i="3"/>
  <c r="L61" i="3"/>
  <c r="K61" i="3"/>
  <c r="M61" i="3" s="1"/>
  <c r="L60" i="3"/>
  <c r="M60" i="3" s="1"/>
  <c r="K60" i="3"/>
  <c r="K59" i="3"/>
  <c r="D59" i="3"/>
  <c r="L59" i="3" s="1"/>
  <c r="M59" i="3" s="1"/>
  <c r="K58" i="3"/>
  <c r="D58" i="3"/>
  <c r="L58" i="3" s="1"/>
  <c r="M58" i="3" s="1"/>
  <c r="L57" i="3"/>
  <c r="K57" i="3"/>
  <c r="M57" i="3" s="1"/>
  <c r="D57" i="3"/>
  <c r="K56" i="3"/>
  <c r="D56" i="3"/>
  <c r="L56" i="3" s="1"/>
  <c r="M56" i="3" s="1"/>
  <c r="K55" i="3"/>
  <c r="D55" i="3"/>
  <c r="L55" i="3" s="1"/>
  <c r="M55" i="3" s="1"/>
  <c r="L54" i="3"/>
  <c r="K54" i="3"/>
  <c r="M54" i="3" s="1"/>
  <c r="D54" i="3"/>
  <c r="K53" i="3"/>
  <c r="D53" i="3"/>
  <c r="L53" i="3" s="1"/>
  <c r="M53" i="3" s="1"/>
  <c r="K52" i="3"/>
  <c r="D52" i="3"/>
  <c r="L52" i="3" s="1"/>
  <c r="M52" i="3" s="1"/>
  <c r="L51" i="3"/>
  <c r="K51" i="3"/>
  <c r="M51" i="3" s="1"/>
  <c r="D51" i="3"/>
  <c r="M50" i="3"/>
  <c r="L50" i="3"/>
  <c r="K50" i="3"/>
  <c r="L49" i="3"/>
  <c r="M49" i="3" s="1"/>
  <c r="K49" i="3"/>
  <c r="E49" i="3"/>
  <c r="K48" i="3"/>
  <c r="E48" i="3"/>
  <c r="L48" i="3" s="1"/>
  <c r="L47" i="3"/>
  <c r="K47" i="3"/>
  <c r="M47" i="3" s="1"/>
  <c r="E47" i="3"/>
  <c r="L46" i="3"/>
  <c r="M46" i="3" s="1"/>
  <c r="K46" i="3"/>
  <c r="E46" i="3"/>
  <c r="K45" i="3"/>
  <c r="E45" i="3"/>
  <c r="L45" i="3" s="1"/>
  <c r="L44" i="3"/>
  <c r="K44" i="3"/>
  <c r="M44" i="3" s="1"/>
  <c r="E44" i="3"/>
  <c r="L43" i="3"/>
  <c r="M43" i="3" s="1"/>
  <c r="K43" i="3"/>
  <c r="E43" i="3"/>
  <c r="K42" i="3"/>
  <c r="E42" i="3"/>
  <c r="L42" i="3" s="1"/>
  <c r="L41" i="3"/>
  <c r="K41" i="3"/>
  <c r="M41" i="3" s="1"/>
  <c r="E41" i="3"/>
  <c r="L40" i="3"/>
  <c r="M40" i="3" s="1"/>
  <c r="K40" i="3"/>
  <c r="E40" i="3"/>
  <c r="K39" i="3"/>
  <c r="E39" i="3"/>
  <c r="L39" i="3" s="1"/>
  <c r="L38" i="3"/>
  <c r="M38" i="3" s="1"/>
  <c r="K38" i="3"/>
  <c r="E38" i="3"/>
  <c r="L37" i="3"/>
  <c r="M37" i="3" s="1"/>
  <c r="K37" i="3"/>
  <c r="E37" i="3"/>
  <c r="K36" i="3"/>
  <c r="E36" i="3"/>
  <c r="L36" i="3" s="1"/>
  <c r="L35" i="3"/>
  <c r="M35" i="3" s="1"/>
  <c r="K35" i="3"/>
  <c r="E35" i="3"/>
  <c r="L34" i="3"/>
  <c r="M34" i="3" s="1"/>
  <c r="K34" i="3"/>
  <c r="E34" i="3"/>
  <c r="K33" i="3"/>
  <c r="E33" i="3"/>
  <c r="L33" i="3" s="1"/>
  <c r="L32" i="3"/>
  <c r="K32" i="3"/>
  <c r="M32" i="3" s="1"/>
  <c r="E32" i="3"/>
  <c r="L31" i="3"/>
  <c r="M31" i="3" s="1"/>
  <c r="K31" i="3"/>
  <c r="E31" i="3"/>
  <c r="K30" i="3"/>
  <c r="E30" i="3"/>
  <c r="L30" i="3" s="1"/>
  <c r="L29" i="3"/>
  <c r="M29" i="3" s="1"/>
  <c r="K29" i="3"/>
  <c r="E29" i="3"/>
  <c r="L28" i="3"/>
  <c r="M28" i="3" s="1"/>
  <c r="K28" i="3"/>
  <c r="E28" i="3"/>
  <c r="K27" i="3"/>
  <c r="E27" i="3"/>
  <c r="L27" i="3" s="1"/>
  <c r="L26" i="3"/>
  <c r="K26" i="3"/>
  <c r="M26" i="3" s="1"/>
  <c r="E26" i="3"/>
  <c r="L25" i="3"/>
  <c r="M25" i="3" s="1"/>
  <c r="K25" i="3"/>
  <c r="E25" i="3"/>
  <c r="K24" i="3"/>
  <c r="E24" i="3"/>
  <c r="L24" i="3" s="1"/>
  <c r="L23" i="3"/>
  <c r="K23" i="3"/>
  <c r="M23" i="3" s="1"/>
  <c r="E23" i="3"/>
  <c r="L22" i="3"/>
  <c r="M22" i="3" s="1"/>
  <c r="K22" i="3"/>
  <c r="E22" i="3"/>
  <c r="K21" i="3"/>
  <c r="E21" i="3"/>
  <c r="L21" i="3" s="1"/>
  <c r="L20" i="3"/>
  <c r="K20" i="3"/>
  <c r="M20" i="3" s="1"/>
  <c r="E20" i="3"/>
  <c r="L19" i="3"/>
  <c r="M19" i="3" s="1"/>
  <c r="K19" i="3"/>
  <c r="E19" i="3"/>
  <c r="K18" i="3"/>
  <c r="E18" i="3"/>
  <c r="L18" i="3" s="1"/>
  <c r="L17" i="3"/>
  <c r="K17" i="3"/>
  <c r="M17" i="3" s="1"/>
  <c r="E17" i="3"/>
  <c r="L16" i="3"/>
  <c r="M16" i="3" s="1"/>
  <c r="K16" i="3"/>
  <c r="E16" i="3"/>
  <c r="K15" i="3"/>
  <c r="E15" i="3"/>
  <c r="L15" i="3" s="1"/>
  <c r="L14" i="3"/>
  <c r="K14" i="3"/>
  <c r="M14" i="3" s="1"/>
  <c r="E14" i="3"/>
  <c r="L13" i="3"/>
  <c r="M13" i="3" s="1"/>
  <c r="K13" i="3"/>
  <c r="E13" i="3"/>
  <c r="K12" i="3"/>
  <c r="E12" i="3"/>
  <c r="L12" i="3" s="1"/>
  <c r="L11" i="3"/>
  <c r="K11" i="3"/>
  <c r="M11" i="3" s="1"/>
  <c r="E11" i="3"/>
  <c r="L10" i="3"/>
  <c r="M10" i="3" s="1"/>
  <c r="K10" i="3"/>
  <c r="E10" i="3"/>
  <c r="K9" i="3"/>
  <c r="E9" i="3"/>
  <c r="L9" i="3" s="1"/>
  <c r="U37" i="2" l="1"/>
  <c r="O37" i="2"/>
  <c r="Q7" i="2"/>
  <c r="S7" i="2" s="1"/>
  <c r="T7" i="2" s="1"/>
  <c r="T2" i="2"/>
  <c r="M39" i="3"/>
  <c r="M9" i="3"/>
  <c r="M18" i="3"/>
  <c r="M27" i="3"/>
  <c r="M36" i="3"/>
  <c r="M45" i="3"/>
  <c r="M21" i="3"/>
  <c r="M12" i="3"/>
  <c r="M30" i="3"/>
  <c r="M48" i="3"/>
  <c r="M15" i="3"/>
  <c r="M24" i="3"/>
  <c r="M33" i="3"/>
  <c r="M42" i="3"/>
  <c r="T37" i="2" l="1"/>
  <c r="S37" i="2"/>
  <c r="Q37" i="2"/>
</calcChain>
</file>

<file path=xl/sharedStrings.xml><?xml version="1.0" encoding="utf-8"?>
<sst xmlns="http://schemas.openxmlformats.org/spreadsheetml/2006/main" count="156" uniqueCount="88">
  <si>
    <t>CONTPAQ i</t>
  </si>
  <si>
    <t xml:space="preserve"> </t>
  </si>
  <si>
    <t xml:space="preserve">      NÓMINAS</t>
  </si>
  <si>
    <t>DIF TLAQUEPAQUE SUELDOS SR 2025</t>
  </si>
  <si>
    <t>Lista de Raya (forma tabular)</t>
  </si>
  <si>
    <t>Fecha: 11/Sep/2025</t>
  </si>
  <si>
    <t>Periodo 17 al 17 Quincenal del 01/09/2025 al 15/09/2025</t>
  </si>
  <si>
    <t>Hora: 14:55:20:834</t>
  </si>
  <si>
    <t>Reg Pat IMSS: 00000000000,C1221186103</t>
  </si>
  <si>
    <t xml:space="preserve">RFC: SDI -950418-PS4 </t>
  </si>
  <si>
    <t>Código</t>
  </si>
  <si>
    <t>Empleado</t>
  </si>
  <si>
    <t>Fecha de ingreso</t>
  </si>
  <si>
    <t>Vales de Despensa</t>
  </si>
  <si>
    <t>Ayuda de Transporte</t>
  </si>
  <si>
    <t>Quinquenio</t>
  </si>
  <si>
    <t>Limite Inferior</t>
  </si>
  <si>
    <t>Excedente</t>
  </si>
  <si>
    <t>Tasa</t>
  </si>
  <si>
    <t>Impuesto Marginal</t>
  </si>
  <si>
    <t>Cuota Fija</t>
  </si>
  <si>
    <t>ISR Causado</t>
  </si>
  <si>
    <t>BECERRA NAVARRO RAUL</t>
  </si>
  <si>
    <t>CAMPOS GIL ELIZABETH MARCELINA</t>
  </si>
  <si>
    <t>CARDENAS GUERRA TOMAS</t>
  </si>
  <si>
    <t>CERVANTES RODRIGUEZ PABLO</t>
  </si>
  <si>
    <t>CHAVEZ SEVILLA DULCE KARINA</t>
  </si>
  <si>
    <t>ECHEVERRIA MEZA AMPARO TERESA</t>
  </si>
  <si>
    <t>FIERROS GONZALEZ HUMBERTO</t>
  </si>
  <si>
    <t>FIGUEROA MEZA FRANCISCO JAVIER</t>
  </si>
  <si>
    <t>GONZALEZ CHAVEZ MARIA DEL CARMEN</t>
  </si>
  <si>
    <t>JAIME RAMIREZ JOSE</t>
  </si>
  <si>
    <t>LOPEZ TEJEDA JUAN PABLO</t>
  </si>
  <si>
    <t>MACIAS IÑIGUEZ MIRIAM ARACELI</t>
  </si>
  <si>
    <t>MENDOZA PEREZ RICARDO</t>
  </si>
  <si>
    <t>MONTES ARIAS ALEJANDRO</t>
  </si>
  <si>
    <t>MORALES SILVA JUAN ALBERTO</t>
  </si>
  <si>
    <t>PRECIADO TORRES JOSE GUADALUPE</t>
  </si>
  <si>
    <t>ROSALES CORONA HECTOR ENRIQUE</t>
  </si>
  <si>
    <t>TELLEZ MATA NORMA</t>
  </si>
  <si>
    <t>VAZQUEZ MURILLO MA. GUADALUPE</t>
  </si>
  <si>
    <t>GONZALEZ MURGUIA MARIBEL</t>
  </si>
  <si>
    <t>TORRES HERNANDEZ BLANCA ESTELA</t>
  </si>
  <si>
    <t>NUÑO CAMACHO LUIS MANUEL</t>
  </si>
  <si>
    <t>GUZMAN ANGUIANO MARIANA</t>
  </si>
  <si>
    <t>ZERTUCHE HERNANDEZ ENRIQUE</t>
  </si>
  <si>
    <t>VALDEZ RAMIREZ OMAR JORGE</t>
  </si>
  <si>
    <t>BARBA REYNOSO MARGARITA GUADALUPE</t>
  </si>
  <si>
    <t>REYES ROMERO REBECA ABIGAIL</t>
  </si>
  <si>
    <t>HERNANDEZ CASILLAS EDGAR FERNANDO</t>
  </si>
  <si>
    <t>GUTIERREZ VALLADOLID VICTOR HUGO</t>
  </si>
  <si>
    <t>COVARRUBIAS REYNOSO VICTORIA GUADALUPE</t>
  </si>
  <si>
    <t>FIERROS BUSTOS JUAN MANUEL</t>
  </si>
  <si>
    <t>REYNOSO LOZA JESSICA DENISSE</t>
  </si>
  <si>
    <t>CASAS RODRIGUEZ OSVALDO</t>
  </si>
  <si>
    <t>GONZALEZ CAMPOS MARIA FERNANDA</t>
  </si>
  <si>
    <t>CRUZ POTENCIANO JOSHIMAR EDIÑHO</t>
  </si>
  <si>
    <t>RAMOS MARTINEZ JAIME</t>
  </si>
  <si>
    <t>MOJICA URENCIO DAMIAN</t>
  </si>
  <si>
    <t>PERFECTO RODRIGUEZ HECTOR MANUEL</t>
  </si>
  <si>
    <t>RAMIREZ CEJA RODOLFO</t>
  </si>
  <si>
    <t>LOPEZ RAMIREZ JORGE RAMON</t>
  </si>
  <si>
    <t>CASILLAS OROZCO ORLANDO YAEL</t>
  </si>
  <si>
    <t>ROBLES ENRIQUEZ FRANCISCO JAVIER</t>
  </si>
  <si>
    <t>REYNOSO GARCIA JUAN ALBERTO</t>
  </si>
  <si>
    <t>GONZALEZ RODRIGUEZ MARCO ANTONIO</t>
  </si>
  <si>
    <t>ESTRADA CASIMIRO EDGAR JASIEL</t>
  </si>
  <si>
    <t>RAMIREZ NUÑO JOAHAN</t>
  </si>
  <si>
    <t>CONTRERAS SOTELO HECTOR EMILIO</t>
  </si>
  <si>
    <t>LARA GUTIERREZ SERGIO</t>
  </si>
  <si>
    <t>TORRES  MORALES  FABIOLA</t>
  </si>
  <si>
    <t>LOZANO  VALADEZ LEONEL</t>
  </si>
  <si>
    <t>BERNAL  MOSQUEDA TERESA ANGELICA</t>
  </si>
  <si>
    <t>DURAN CRUZ JORGE ALBERTO</t>
  </si>
  <si>
    <t>CASTILLO  FLORES JOSE OBED</t>
  </si>
  <si>
    <t>CASTELLANOS TAPIA ERICK FERNANDO</t>
  </si>
  <si>
    <t>PALOMINO ANTON MAYRA SUSANA</t>
  </si>
  <si>
    <t>Total Gral.</t>
  </si>
  <si>
    <t>Sueldo quincenal</t>
  </si>
  <si>
    <t>BONO BUROCRATA A PAGAR</t>
  </si>
  <si>
    <t>DIAS DE VIGENCIA</t>
  </si>
  <si>
    <t>INTEGRADO QUINCENAL</t>
  </si>
  <si>
    <t>INTEGRADO DIARIO</t>
  </si>
  <si>
    <t>DIAS DE BONO</t>
  </si>
  <si>
    <t>NETO</t>
  </si>
  <si>
    <t>GRATIFICACION</t>
  </si>
  <si>
    <t>COMPENSACION</t>
  </si>
  <si>
    <t>ISR (MES)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</si>
</sst>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$&quot;#,##0.00"/>
    <numFmt numFmtId="165" formatCode="0.0000"/>
    <numFmt numFmtId="166" formatCode="0.0000000"/>
    <numFmt numFmtId="167" formatCode="0.00000000"/>
    <numFmt numFmtId="168" formatCode="&quot;$&quot;#,##0.0000"/>
  </numFmts>
  <fonts count="11" x14ac:knownFonts="1">
    <font>
      <sz val="11"/>
      <color theme="1"/>
      <name val="Calibri"/>
      <family val="2"/>
      <scheme val="minor"/>
    </font>
    <font>
      <b/>
      <sz val="10"/>
      <color rgb="FF0000FF"/>
      <name val="Calibri"/>
      <family val="2"/>
    </font>
    <font>
      <sz val="8"/>
      <color rgb="FFFF9900"/>
      <name val="Arial"/>
      <family val="2"/>
    </font>
    <font>
      <sz val="8"/>
      <color theme="1"/>
      <name val="Arial"/>
      <family val="2"/>
    </font>
    <font>
      <i/>
      <sz val="8"/>
      <color rgb="FFFF9900"/>
      <name val="Calibri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Alignment="1">
      <alignment horizontal="center" vertical="center"/>
    </xf>
    <xf numFmtId="164" fontId="3" fillId="0" borderId="0" xfId="0" applyNumberFormat="1" applyFont="1"/>
    <xf numFmtId="49" fontId="4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left"/>
    </xf>
    <xf numFmtId="49" fontId="8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164" fontId="8" fillId="0" borderId="0" xfId="0" applyNumberFormat="1" applyFont="1"/>
    <xf numFmtId="14" fontId="3" fillId="0" borderId="0" xfId="0" applyNumberFormat="1" applyFont="1" applyAlignment="1">
      <alignment horizontal="left"/>
    </xf>
    <xf numFmtId="14" fontId="8" fillId="2" borderId="1" xfId="0" applyNumberFormat="1" applyFont="1" applyFill="1" applyBorder="1" applyAlignment="1">
      <alignment horizontal="center" wrapText="1"/>
    </xf>
    <xf numFmtId="14" fontId="3" fillId="0" borderId="0" xfId="0" applyNumberFormat="1" applyFont="1"/>
    <xf numFmtId="1" fontId="8" fillId="2" borderId="1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165" fontId="3" fillId="0" borderId="0" xfId="0" applyNumberFormat="1" applyFont="1"/>
    <xf numFmtId="165" fontId="9" fillId="2" borderId="1" xfId="0" applyNumberFormat="1" applyFont="1" applyFill="1" applyBorder="1" applyAlignment="1">
      <alignment horizontal="center" wrapText="1"/>
    </xf>
    <xf numFmtId="165" fontId="8" fillId="0" borderId="0" xfId="0" applyNumberFormat="1" applyFont="1"/>
    <xf numFmtId="168" fontId="8" fillId="0" borderId="0" xfId="0" applyNumberFormat="1" applyFont="1"/>
    <xf numFmtId="164" fontId="9" fillId="3" borderId="1" xfId="0" applyNumberFormat="1" applyFont="1" applyFill="1" applyBorder="1" applyAlignment="1">
      <alignment horizontal="center" wrapText="1"/>
    </xf>
    <xf numFmtId="10" fontId="3" fillId="0" borderId="0" xfId="0" applyNumberFormat="1" applyFont="1"/>
    <xf numFmtId="10" fontId="9" fillId="2" borderId="1" xfId="0" applyNumberFormat="1" applyFont="1" applyFill="1" applyBorder="1" applyAlignment="1">
      <alignment horizontal="center" wrapText="1"/>
    </xf>
    <xf numFmtId="10" fontId="8" fillId="0" borderId="0" xfId="0" applyNumberFormat="1" applyFont="1"/>
    <xf numFmtId="49" fontId="10" fillId="0" borderId="0" xfId="0" applyNumberFormat="1" applyFont="1" applyAlignment="1">
      <alignment horizontal="center" vertical="center"/>
    </xf>
    <xf numFmtId="164" fontId="10" fillId="0" borderId="0" xfId="0" applyNumberFormat="1" applyFont="1"/>
    <xf numFmtId="14" fontId="10" fillId="0" borderId="0" xfId="0" applyNumberFormat="1" applyFont="1"/>
    <xf numFmtId="1" fontId="10" fillId="0" borderId="0" xfId="0" applyNumberFormat="1" applyFont="1" applyAlignment="1">
      <alignment horizontal="center" vertical="center"/>
    </xf>
    <xf numFmtId="165" fontId="10" fillId="0" borderId="0" xfId="0" applyNumberFormat="1" applyFont="1"/>
    <xf numFmtId="164" fontId="2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workbookViewId="0">
      <pane xSplit="2" ySplit="1" topLeftCell="C2" activePane="bottomRight" state="frozen"/>
      <selection pane="topRight" activeCell="C1" sqref="C1"/>
      <selection pane="bottomLeft" activeCell="A9" sqref="A9"/>
      <selection pane="bottomRight" activeCell="W12" sqref="W12"/>
    </sheetView>
  </sheetViews>
  <sheetFormatPr baseColWidth="10" defaultRowHeight="10.199999999999999" x14ac:dyDescent="0.2"/>
  <cols>
    <col min="1" max="1" width="12.33203125" style="4" customWidth="1"/>
    <col min="2" max="2" width="30.77734375" style="2" customWidth="1"/>
    <col min="3" max="3" width="30.77734375" style="16" hidden="1" customWidth="1"/>
    <col min="4" max="4" width="13.88671875" style="18" hidden="1" customWidth="1"/>
    <col min="5" max="5" width="19.5546875" style="18" hidden="1" customWidth="1"/>
    <col min="6" max="11" width="15.77734375" style="2" hidden="1" customWidth="1"/>
    <col min="12" max="12" width="15.77734375" style="22" hidden="1" customWidth="1"/>
    <col min="13" max="13" width="15.77734375" style="2" customWidth="1"/>
    <col min="14" max="15" width="15.77734375" style="2" hidden="1" customWidth="1"/>
    <col min="16" max="16" width="15.77734375" style="27" hidden="1" customWidth="1"/>
    <col min="17" max="18" width="15.77734375" style="2" hidden="1" customWidth="1"/>
    <col min="19" max="21" width="15.77734375" style="2" customWidth="1"/>
    <col min="22" max="16384" width="11.5546875" style="2"/>
  </cols>
  <sheetData>
    <row r="1" spans="1:21" s="10" customFormat="1" ht="21" thickBot="1" x14ac:dyDescent="0.25">
      <c r="A1" s="7" t="s">
        <v>10</v>
      </c>
      <c r="B1" s="8" t="s">
        <v>11</v>
      </c>
      <c r="C1" s="15" t="s">
        <v>12</v>
      </c>
      <c r="D1" s="17" t="s">
        <v>80</v>
      </c>
      <c r="E1" s="17"/>
      <c r="F1" s="8" t="s">
        <v>78</v>
      </c>
      <c r="G1" s="8" t="s">
        <v>13</v>
      </c>
      <c r="H1" s="8" t="s">
        <v>14</v>
      </c>
      <c r="I1" s="8" t="s">
        <v>15</v>
      </c>
      <c r="J1" s="9" t="s">
        <v>81</v>
      </c>
      <c r="K1" s="9" t="s">
        <v>82</v>
      </c>
      <c r="L1" s="23" t="s">
        <v>83</v>
      </c>
      <c r="M1" s="9" t="s">
        <v>85</v>
      </c>
      <c r="N1" s="9" t="s">
        <v>16</v>
      </c>
      <c r="O1" s="9" t="s">
        <v>17</v>
      </c>
      <c r="P1" s="28" t="s">
        <v>18</v>
      </c>
      <c r="Q1" s="9" t="s">
        <v>19</v>
      </c>
      <c r="R1" s="9" t="s">
        <v>20</v>
      </c>
      <c r="S1" s="9" t="s">
        <v>86</v>
      </c>
      <c r="T1" s="9" t="s">
        <v>87</v>
      </c>
      <c r="U1" s="26" t="s">
        <v>84</v>
      </c>
    </row>
    <row r="2" spans="1:21" ht="10.8" thickTop="1" x14ac:dyDescent="0.2">
      <c r="A2" s="11">
        <v>70</v>
      </c>
      <c r="B2" s="2" t="s">
        <v>32</v>
      </c>
      <c r="D2" s="18">
        <v>365</v>
      </c>
      <c r="E2" s="19">
        <v>4.1095890410958902E-2</v>
      </c>
      <c r="F2" s="2">
        <v>5716.35</v>
      </c>
      <c r="G2" s="2">
        <v>973.3</v>
      </c>
      <c r="H2" s="2">
        <v>243.32</v>
      </c>
      <c r="I2" s="2">
        <v>963.93</v>
      </c>
      <c r="J2" s="2">
        <v>2180.5499999999997</v>
      </c>
      <c r="K2" s="2">
        <v>145.36999999999998</v>
      </c>
      <c r="L2" s="22">
        <v>15</v>
      </c>
      <c r="M2" s="2">
        <v>2180.5499999999997</v>
      </c>
      <c r="N2" s="2">
        <v>368.11</v>
      </c>
      <c r="O2" s="2">
        <f>M2-N2</f>
        <v>1812.4399999999996</v>
      </c>
      <c r="P2" s="27">
        <v>6.4000000000000001E-2</v>
      </c>
      <c r="Q2" s="2">
        <f>O2*P2</f>
        <v>115.99615999999997</v>
      </c>
      <c r="R2" s="2">
        <v>7.05</v>
      </c>
      <c r="S2" s="2">
        <f>Q2+R2</f>
        <v>123.04615999999997</v>
      </c>
      <c r="T2" s="2">
        <f>S2</f>
        <v>123.04615999999997</v>
      </c>
      <c r="U2" s="2">
        <f>M2</f>
        <v>2180.5499999999997</v>
      </c>
    </row>
    <row r="3" spans="1:21" x14ac:dyDescent="0.2">
      <c r="A3" s="11">
        <v>378</v>
      </c>
      <c r="B3" s="2" t="s">
        <v>55</v>
      </c>
      <c r="D3" s="18">
        <v>365</v>
      </c>
      <c r="E3" s="19">
        <v>4.1095890410958902E-2</v>
      </c>
      <c r="F3" s="2">
        <v>4831.6499999999996</v>
      </c>
      <c r="G3" s="2">
        <v>973.3</v>
      </c>
      <c r="H3" s="2">
        <v>243.32</v>
      </c>
      <c r="I3" s="2">
        <v>0</v>
      </c>
      <c r="J3" s="2">
        <v>6048.2699999999995</v>
      </c>
      <c r="K3" s="2">
        <v>403.21799999999996</v>
      </c>
      <c r="L3" s="22">
        <v>15</v>
      </c>
      <c r="M3" s="2">
        <v>6048.2699999999995</v>
      </c>
      <c r="N3" s="2">
        <v>5490.76</v>
      </c>
      <c r="O3" s="2">
        <f>M3-N3</f>
        <v>557.50999999999931</v>
      </c>
      <c r="P3" s="27">
        <v>0.16</v>
      </c>
      <c r="Q3" s="2">
        <f>O3*P3</f>
        <v>89.201599999999885</v>
      </c>
      <c r="R3" s="2">
        <v>441</v>
      </c>
      <c r="S3" s="2">
        <f>Q3+R3</f>
        <v>530.20159999999987</v>
      </c>
      <c r="T3" s="2">
        <f>S3</f>
        <v>530.20159999999987</v>
      </c>
      <c r="U3" s="2">
        <f>M3</f>
        <v>6048.2699999999995</v>
      </c>
    </row>
    <row r="4" spans="1:21" ht="11.4" customHeight="1" x14ac:dyDescent="0.2">
      <c r="A4" s="11">
        <v>356</v>
      </c>
      <c r="B4" s="2" t="s">
        <v>53</v>
      </c>
      <c r="D4" s="18">
        <v>365</v>
      </c>
      <c r="E4" s="19">
        <v>4.1095890410958902E-2</v>
      </c>
      <c r="F4" s="2">
        <v>5226.8999999999996</v>
      </c>
      <c r="G4" s="2">
        <v>973.3</v>
      </c>
      <c r="H4" s="2">
        <v>243.32</v>
      </c>
      <c r="I4" s="2">
        <v>0</v>
      </c>
      <c r="J4" s="2">
        <v>6443.5199999999995</v>
      </c>
      <c r="K4" s="2">
        <v>429.56799999999998</v>
      </c>
      <c r="L4" s="22">
        <v>15</v>
      </c>
      <c r="M4" s="2">
        <v>6443.5199999999995</v>
      </c>
      <c r="N4" s="2">
        <v>6382.81</v>
      </c>
      <c r="O4" s="2">
        <f>M4-N4</f>
        <v>60.709999999999127</v>
      </c>
      <c r="P4" s="27">
        <v>0.1792</v>
      </c>
      <c r="Q4" s="2">
        <f>O4*P4</f>
        <v>10.879231999999844</v>
      </c>
      <c r="R4" s="2">
        <v>583.65</v>
      </c>
      <c r="S4" s="2">
        <f>Q4+R4</f>
        <v>594.52923199999987</v>
      </c>
      <c r="T4" s="2">
        <f>S4</f>
        <v>594.52923199999987</v>
      </c>
      <c r="U4" s="2">
        <f>M4</f>
        <v>6443.5199999999995</v>
      </c>
    </row>
    <row r="5" spans="1:21" x14ac:dyDescent="0.2">
      <c r="A5" s="11">
        <v>372</v>
      </c>
      <c r="B5" s="2" t="s">
        <v>54</v>
      </c>
      <c r="D5" s="18">
        <v>365</v>
      </c>
      <c r="E5" s="19">
        <v>4.1095890410958902E-2</v>
      </c>
      <c r="F5" s="2">
        <v>5434.95</v>
      </c>
      <c r="G5" s="2">
        <v>973.3</v>
      </c>
      <c r="H5" s="2">
        <v>243.32</v>
      </c>
      <c r="I5" s="2">
        <v>0</v>
      </c>
      <c r="J5" s="2">
        <v>6651.57</v>
      </c>
      <c r="K5" s="2">
        <v>443.43799999999999</v>
      </c>
      <c r="L5" s="22">
        <v>15</v>
      </c>
      <c r="M5" s="2">
        <v>6651.57</v>
      </c>
      <c r="N5" s="2">
        <v>6382.81</v>
      </c>
      <c r="O5" s="2">
        <f>M5-N5</f>
        <v>268.75999999999931</v>
      </c>
      <c r="P5" s="27">
        <v>0.1792</v>
      </c>
      <c r="Q5" s="2">
        <f>O5*P5</f>
        <v>48.161791999999878</v>
      </c>
      <c r="R5" s="2">
        <v>583.65</v>
      </c>
      <c r="S5" s="2">
        <f>Q5+R5</f>
        <v>631.81179199999985</v>
      </c>
      <c r="T5" s="2">
        <f>S5</f>
        <v>631.81179199999985</v>
      </c>
      <c r="U5" s="2">
        <f>M5</f>
        <v>6651.57</v>
      </c>
    </row>
    <row r="6" spans="1:21" x14ac:dyDescent="0.2">
      <c r="A6" s="11">
        <v>229</v>
      </c>
      <c r="B6" s="2" t="s">
        <v>45</v>
      </c>
      <c r="D6" s="18">
        <v>365</v>
      </c>
      <c r="E6" s="19">
        <v>4.1095890410958902E-2</v>
      </c>
      <c r="F6" s="2">
        <v>5435.1</v>
      </c>
      <c r="G6" s="2">
        <v>973.3</v>
      </c>
      <c r="H6" s="2">
        <v>243.32</v>
      </c>
      <c r="I6" s="2">
        <v>439.09</v>
      </c>
      <c r="J6" s="2">
        <v>7090.81</v>
      </c>
      <c r="K6" s="2">
        <v>472.72066666666672</v>
      </c>
      <c r="L6" s="22">
        <v>15</v>
      </c>
      <c r="M6" s="2">
        <v>7090.81</v>
      </c>
      <c r="N6" s="2">
        <v>6382.81</v>
      </c>
      <c r="O6" s="2">
        <f>M6-N6</f>
        <v>708</v>
      </c>
      <c r="P6" s="27">
        <v>0.1792</v>
      </c>
      <c r="Q6" s="2">
        <f>O6*P6</f>
        <v>126.8736</v>
      </c>
      <c r="R6" s="2">
        <v>583.65</v>
      </c>
      <c r="S6" s="2">
        <f>Q6+R6</f>
        <v>710.52359999999999</v>
      </c>
      <c r="T6" s="2">
        <f>S6</f>
        <v>710.52359999999999</v>
      </c>
      <c r="U6" s="2">
        <f>M6</f>
        <v>7090.81</v>
      </c>
    </row>
    <row r="7" spans="1:21" x14ac:dyDescent="0.2">
      <c r="A7" s="11">
        <v>253</v>
      </c>
      <c r="B7" s="2" t="s">
        <v>46</v>
      </c>
      <c r="D7" s="18">
        <v>365</v>
      </c>
      <c r="E7" s="19">
        <v>4.1095890410958902E-2</v>
      </c>
      <c r="F7" s="2">
        <v>5435.1</v>
      </c>
      <c r="G7" s="2">
        <v>973.3</v>
      </c>
      <c r="H7" s="2">
        <v>243.32</v>
      </c>
      <c r="I7" s="2">
        <v>439.09</v>
      </c>
      <c r="J7" s="2">
        <v>7090.81</v>
      </c>
      <c r="K7" s="2">
        <v>472.72066666666672</v>
      </c>
      <c r="L7" s="22">
        <v>15</v>
      </c>
      <c r="M7" s="2">
        <v>7090.81</v>
      </c>
      <c r="N7" s="2">
        <v>6382.81</v>
      </c>
      <c r="O7" s="2">
        <f>M7-N7</f>
        <v>708</v>
      </c>
      <c r="P7" s="27">
        <v>0.1792</v>
      </c>
      <c r="Q7" s="2">
        <f>O7*P7</f>
        <v>126.8736</v>
      </c>
      <c r="R7" s="2">
        <v>583.65</v>
      </c>
      <c r="S7" s="2">
        <f>Q7+R7</f>
        <v>710.52359999999999</v>
      </c>
      <c r="T7" s="2">
        <f>S7</f>
        <v>710.52359999999999</v>
      </c>
      <c r="U7" s="2">
        <f>M7</f>
        <v>7090.81</v>
      </c>
    </row>
    <row r="8" spans="1:21" x14ac:dyDescent="0.2">
      <c r="A8" s="11">
        <v>289</v>
      </c>
      <c r="B8" s="2" t="s">
        <v>49</v>
      </c>
      <c r="D8" s="18">
        <v>365</v>
      </c>
      <c r="E8" s="19">
        <v>4.1095890410958902E-2</v>
      </c>
      <c r="F8" s="2">
        <v>5716.35</v>
      </c>
      <c r="G8" s="2">
        <v>973.3</v>
      </c>
      <c r="H8" s="2">
        <v>243.32</v>
      </c>
      <c r="I8" s="2">
        <v>230.33</v>
      </c>
      <c r="J8" s="2">
        <v>7163.3</v>
      </c>
      <c r="K8" s="2">
        <v>477.55333333333334</v>
      </c>
      <c r="L8" s="22">
        <v>15</v>
      </c>
      <c r="M8" s="2">
        <v>7163.3</v>
      </c>
      <c r="N8" s="2">
        <v>6382.81</v>
      </c>
      <c r="O8" s="2">
        <f>M8-N8</f>
        <v>780.48999999999978</v>
      </c>
      <c r="P8" s="27">
        <v>0.1792</v>
      </c>
      <c r="Q8" s="2">
        <f>O8*P8</f>
        <v>139.86380799999995</v>
      </c>
      <c r="R8" s="2">
        <v>583.65</v>
      </c>
      <c r="S8" s="2">
        <f>Q8+R8</f>
        <v>723.51380799999993</v>
      </c>
      <c r="T8" s="2">
        <f>S8</f>
        <v>723.51380799999993</v>
      </c>
      <c r="U8" s="2">
        <f>M8</f>
        <v>7163.3</v>
      </c>
    </row>
    <row r="9" spans="1:21" x14ac:dyDescent="0.2">
      <c r="A9" s="11">
        <v>49</v>
      </c>
      <c r="B9" s="2" t="s">
        <v>30</v>
      </c>
      <c r="D9" s="18">
        <v>365</v>
      </c>
      <c r="E9" s="19">
        <v>4.1095890410958902E-2</v>
      </c>
      <c r="F9" s="2">
        <v>5435.1</v>
      </c>
      <c r="G9" s="2">
        <v>973.3</v>
      </c>
      <c r="H9" s="2">
        <v>243.32</v>
      </c>
      <c r="I9" s="2">
        <v>674.23</v>
      </c>
      <c r="J9" s="2">
        <v>7325.9500000000007</v>
      </c>
      <c r="K9" s="2">
        <v>488.3966666666667</v>
      </c>
      <c r="L9" s="22">
        <v>15</v>
      </c>
      <c r="M9" s="2">
        <v>7325.9500000000007</v>
      </c>
      <c r="N9" s="2">
        <v>6382.81</v>
      </c>
      <c r="O9" s="2">
        <f>M9-N9</f>
        <v>943.14000000000033</v>
      </c>
      <c r="P9" s="27">
        <v>0.1792</v>
      </c>
      <c r="Q9" s="2">
        <f>O9*P9</f>
        <v>169.01068800000004</v>
      </c>
      <c r="R9" s="2">
        <v>583.65</v>
      </c>
      <c r="S9" s="2">
        <f>Q9+R9</f>
        <v>752.66068800000005</v>
      </c>
      <c r="T9" s="2">
        <f>S9</f>
        <v>752.66068800000005</v>
      </c>
      <c r="U9" s="2">
        <f>M9</f>
        <v>7325.9500000000007</v>
      </c>
    </row>
    <row r="10" spans="1:21" x14ac:dyDescent="0.2">
      <c r="A10" s="11">
        <v>61</v>
      </c>
      <c r="B10" s="2" t="s">
        <v>31</v>
      </c>
      <c r="D10" s="18">
        <v>365</v>
      </c>
      <c r="E10" s="19">
        <v>4.1095890410958902E-2</v>
      </c>
      <c r="F10" s="2">
        <v>5435.1</v>
      </c>
      <c r="G10" s="2">
        <v>973.3</v>
      </c>
      <c r="H10" s="2">
        <v>243.32</v>
      </c>
      <c r="I10" s="2">
        <v>674.23</v>
      </c>
      <c r="J10" s="2">
        <v>7325.9500000000007</v>
      </c>
      <c r="K10" s="2">
        <v>488.3966666666667</v>
      </c>
      <c r="L10" s="22">
        <v>15</v>
      </c>
      <c r="M10" s="2">
        <v>7325.9500000000007</v>
      </c>
      <c r="N10" s="2">
        <v>6382.81</v>
      </c>
      <c r="O10" s="2">
        <f>M10-N10</f>
        <v>943.14000000000033</v>
      </c>
      <c r="P10" s="27">
        <v>0.1792</v>
      </c>
      <c r="Q10" s="2">
        <f>O10*P10</f>
        <v>169.01068800000004</v>
      </c>
      <c r="R10" s="2">
        <v>583.65</v>
      </c>
      <c r="S10" s="2">
        <f>Q10+R10</f>
        <v>752.66068800000005</v>
      </c>
      <c r="T10" s="2">
        <f>S10</f>
        <v>752.66068800000005</v>
      </c>
      <c r="U10" s="2">
        <f>M10</f>
        <v>7325.9500000000007</v>
      </c>
    </row>
    <row r="11" spans="1:21" x14ac:dyDescent="0.2">
      <c r="A11" s="11">
        <v>218</v>
      </c>
      <c r="B11" s="2" t="s">
        <v>43</v>
      </c>
      <c r="D11" s="18">
        <v>365</v>
      </c>
      <c r="E11" s="19">
        <v>4.1095890410958902E-2</v>
      </c>
      <c r="F11" s="2">
        <v>5435.1</v>
      </c>
      <c r="G11" s="2">
        <v>973.3</v>
      </c>
      <c r="H11" s="2">
        <v>243.32</v>
      </c>
      <c r="I11" s="2">
        <v>674.23</v>
      </c>
      <c r="J11" s="2">
        <v>7325.9500000000007</v>
      </c>
      <c r="K11" s="2">
        <v>488.3966666666667</v>
      </c>
      <c r="L11" s="22">
        <v>15</v>
      </c>
      <c r="M11" s="2">
        <v>7325.9500000000007</v>
      </c>
      <c r="N11" s="2">
        <v>6382.81</v>
      </c>
      <c r="O11" s="2">
        <f>M11-N11</f>
        <v>943.14000000000033</v>
      </c>
      <c r="P11" s="27">
        <v>0.1792</v>
      </c>
      <c r="Q11" s="2">
        <f>O11*P11</f>
        <v>169.01068800000004</v>
      </c>
      <c r="R11" s="2">
        <v>583.65</v>
      </c>
      <c r="S11" s="2">
        <f>Q11+R11</f>
        <v>752.66068800000005</v>
      </c>
      <c r="T11" s="2">
        <f>S11</f>
        <v>752.66068800000005</v>
      </c>
      <c r="U11" s="2">
        <f>M11</f>
        <v>7325.9500000000007</v>
      </c>
    </row>
    <row r="12" spans="1:21" x14ac:dyDescent="0.2">
      <c r="A12" s="11">
        <v>83</v>
      </c>
      <c r="B12" s="2" t="s">
        <v>34</v>
      </c>
      <c r="D12" s="18">
        <v>365</v>
      </c>
      <c r="E12" s="19">
        <v>4.1095890410958902E-2</v>
      </c>
      <c r="F12" s="2">
        <v>5595.6</v>
      </c>
      <c r="G12" s="2">
        <v>973.3</v>
      </c>
      <c r="H12" s="2">
        <v>243.32</v>
      </c>
      <c r="I12" s="2">
        <v>693.08</v>
      </c>
      <c r="J12" s="2">
        <v>7505.3</v>
      </c>
      <c r="K12" s="2">
        <v>500.35333333333335</v>
      </c>
      <c r="L12" s="22">
        <v>15</v>
      </c>
      <c r="M12" s="2">
        <v>7505.3</v>
      </c>
      <c r="N12" s="2">
        <v>6382.81</v>
      </c>
      <c r="O12" s="2">
        <f>M12-N12</f>
        <v>1122.4899999999998</v>
      </c>
      <c r="P12" s="27">
        <v>0.1792</v>
      </c>
      <c r="Q12" s="2">
        <f>O12*P12</f>
        <v>201.15020799999996</v>
      </c>
      <c r="R12" s="2">
        <v>583.65</v>
      </c>
      <c r="S12" s="2">
        <f>Q12+R12</f>
        <v>784.80020799999988</v>
      </c>
      <c r="T12" s="2">
        <f>S12</f>
        <v>784.80020799999988</v>
      </c>
      <c r="U12" s="2">
        <f>M12</f>
        <v>7505.3</v>
      </c>
    </row>
    <row r="13" spans="1:21" x14ac:dyDescent="0.2">
      <c r="A13" s="11">
        <v>211</v>
      </c>
      <c r="B13" s="2" t="s">
        <v>42</v>
      </c>
      <c r="D13" s="18">
        <v>365</v>
      </c>
      <c r="E13" s="19">
        <v>4.1095890410958902E-2</v>
      </c>
      <c r="F13" s="2">
        <v>5435.1</v>
      </c>
      <c r="G13" s="2">
        <v>973.3</v>
      </c>
      <c r="H13" s="2">
        <v>243.32</v>
      </c>
      <c r="I13" s="2">
        <v>898.97</v>
      </c>
      <c r="J13" s="2">
        <v>7550.6900000000005</v>
      </c>
      <c r="K13" s="2">
        <v>503.37933333333336</v>
      </c>
      <c r="L13" s="22">
        <v>15</v>
      </c>
      <c r="M13" s="2">
        <v>7550.6900000000005</v>
      </c>
      <c r="N13" s="2">
        <v>6382.81</v>
      </c>
      <c r="O13" s="2">
        <f>M13-N13</f>
        <v>1167.8800000000001</v>
      </c>
      <c r="P13" s="27">
        <v>0.1792</v>
      </c>
      <c r="Q13" s="2">
        <f>O13*P13</f>
        <v>209.28409600000001</v>
      </c>
      <c r="R13" s="2">
        <v>583.65</v>
      </c>
      <c r="S13" s="2">
        <f>Q13+R13</f>
        <v>792.93409599999995</v>
      </c>
      <c r="T13" s="2">
        <f>S13</f>
        <v>792.93409599999995</v>
      </c>
      <c r="U13" s="2">
        <f>M13</f>
        <v>7550.6900000000005</v>
      </c>
    </row>
    <row r="14" spans="1:21" x14ac:dyDescent="0.2">
      <c r="A14" s="11">
        <v>21</v>
      </c>
      <c r="B14" s="2" t="s">
        <v>25</v>
      </c>
      <c r="D14" s="18">
        <v>365</v>
      </c>
      <c r="E14" s="19">
        <v>4.1095890410958902E-2</v>
      </c>
      <c r="F14" s="2">
        <v>5435.1</v>
      </c>
      <c r="G14" s="2">
        <v>973.3</v>
      </c>
      <c r="H14" s="2">
        <v>243.32</v>
      </c>
      <c r="I14" s="2">
        <v>919.78</v>
      </c>
      <c r="J14" s="2">
        <v>7571.5</v>
      </c>
      <c r="K14" s="2">
        <v>504.76666666666665</v>
      </c>
      <c r="L14" s="22">
        <v>15</v>
      </c>
      <c r="M14" s="2">
        <v>7571.5</v>
      </c>
      <c r="N14" s="2">
        <v>6382.81</v>
      </c>
      <c r="O14" s="2">
        <f>M14-N14</f>
        <v>1188.6899999999996</v>
      </c>
      <c r="P14" s="27">
        <v>0.1792</v>
      </c>
      <c r="Q14" s="2">
        <f>O14*P14</f>
        <v>213.01324799999992</v>
      </c>
      <c r="R14" s="2">
        <v>583.65</v>
      </c>
      <c r="S14" s="2">
        <f>Q14+R14</f>
        <v>796.66324799999984</v>
      </c>
      <c r="T14" s="2">
        <f>S14</f>
        <v>796.66324799999984</v>
      </c>
      <c r="U14" s="2">
        <f>M14</f>
        <v>7571.5</v>
      </c>
    </row>
    <row r="15" spans="1:21" x14ac:dyDescent="0.2">
      <c r="A15" s="11">
        <v>11</v>
      </c>
      <c r="B15" s="2" t="s">
        <v>22</v>
      </c>
      <c r="D15" s="18">
        <v>365</v>
      </c>
      <c r="E15" s="19">
        <v>4.1095890410958902E-2</v>
      </c>
      <c r="F15" s="2">
        <v>5435.1</v>
      </c>
      <c r="G15" s="2">
        <v>973.3</v>
      </c>
      <c r="H15" s="2">
        <v>243.32</v>
      </c>
      <c r="I15" s="2">
        <v>921.13</v>
      </c>
      <c r="J15" s="2">
        <v>7572.85</v>
      </c>
      <c r="K15" s="2">
        <v>504.85666666666668</v>
      </c>
      <c r="L15" s="22">
        <v>15</v>
      </c>
      <c r="M15" s="2">
        <v>7572.85</v>
      </c>
      <c r="N15" s="2">
        <v>6382.81</v>
      </c>
      <c r="O15" s="2">
        <f>M15-N15</f>
        <v>1190.04</v>
      </c>
      <c r="P15" s="27">
        <v>0.1792</v>
      </c>
      <c r="Q15" s="2">
        <f>O15*P15</f>
        <v>213.255168</v>
      </c>
      <c r="R15" s="2">
        <v>583.65</v>
      </c>
      <c r="S15" s="2">
        <f>Q15+R15</f>
        <v>796.905168</v>
      </c>
      <c r="T15" s="2">
        <f>S15</f>
        <v>796.905168</v>
      </c>
      <c r="U15" s="2">
        <f>M15</f>
        <v>7572.85</v>
      </c>
    </row>
    <row r="16" spans="1:21" x14ac:dyDescent="0.2">
      <c r="A16" s="11">
        <v>107</v>
      </c>
      <c r="B16" s="2" t="s">
        <v>37</v>
      </c>
      <c r="D16" s="18">
        <v>365</v>
      </c>
      <c r="E16" s="19">
        <v>4.1095890410958902E-2</v>
      </c>
      <c r="F16" s="2">
        <v>5434.8</v>
      </c>
      <c r="G16" s="2">
        <v>973.3</v>
      </c>
      <c r="H16" s="2">
        <v>243.32</v>
      </c>
      <c r="I16" s="2">
        <v>1175.67</v>
      </c>
      <c r="J16" s="2">
        <v>7827.09</v>
      </c>
      <c r="K16" s="2">
        <v>521.80600000000004</v>
      </c>
      <c r="L16" s="22">
        <v>15</v>
      </c>
      <c r="M16" s="2">
        <v>7827.09</v>
      </c>
      <c r="N16" s="2">
        <v>7641.91</v>
      </c>
      <c r="O16" s="2">
        <f>M16-N16</f>
        <v>185.18000000000029</v>
      </c>
      <c r="P16" s="27">
        <v>0.21360000000000001</v>
      </c>
      <c r="Q16" s="2">
        <f>O16*P16</f>
        <v>39.554448000000065</v>
      </c>
      <c r="R16" s="2">
        <v>809.25</v>
      </c>
      <c r="S16" s="2">
        <f>Q16+R16</f>
        <v>848.80444800000009</v>
      </c>
      <c r="T16" s="2">
        <f>S16</f>
        <v>848.80444800000009</v>
      </c>
      <c r="U16" s="2">
        <f>M16</f>
        <v>7827.09</v>
      </c>
    </row>
    <row r="17" spans="1:21" ht="9.6" customHeight="1" x14ac:dyDescent="0.2">
      <c r="A17" s="11">
        <v>351</v>
      </c>
      <c r="B17" s="2" t="s">
        <v>52</v>
      </c>
      <c r="D17" s="18">
        <v>365</v>
      </c>
      <c r="E17" s="19">
        <v>4.1095890410958902E-2</v>
      </c>
      <c r="F17" s="2">
        <v>7194.6</v>
      </c>
      <c r="G17" s="2">
        <v>973.3</v>
      </c>
      <c r="H17" s="2">
        <v>243.32</v>
      </c>
      <c r="I17" s="2">
        <v>0</v>
      </c>
      <c r="J17" s="2">
        <v>8411.2200000000012</v>
      </c>
      <c r="K17" s="2">
        <v>560.74800000000005</v>
      </c>
      <c r="L17" s="22">
        <v>15</v>
      </c>
      <c r="M17" s="2">
        <v>8411.2200000000012</v>
      </c>
      <c r="N17" s="2">
        <v>7641.91</v>
      </c>
      <c r="O17" s="2">
        <f>M17-N17</f>
        <v>769.31000000000131</v>
      </c>
      <c r="P17" s="27">
        <v>0.21360000000000001</v>
      </c>
      <c r="Q17" s="2">
        <f>O17*P17</f>
        <v>164.32461600000028</v>
      </c>
      <c r="R17" s="2">
        <v>809.25</v>
      </c>
      <c r="S17" s="2">
        <f>Q17+R17</f>
        <v>973.57461600000033</v>
      </c>
      <c r="T17" s="2">
        <f>S17</f>
        <v>973.57461600000033</v>
      </c>
      <c r="U17" s="2">
        <f>M17</f>
        <v>8411.2200000000012</v>
      </c>
    </row>
    <row r="18" spans="1:21" x14ac:dyDescent="0.2">
      <c r="A18" s="11">
        <v>278</v>
      </c>
      <c r="B18" s="2" t="s">
        <v>48</v>
      </c>
      <c r="D18" s="18">
        <v>365</v>
      </c>
      <c r="E18" s="19">
        <v>4.1095890410958902E-2</v>
      </c>
      <c r="F18" s="2">
        <v>7194.75</v>
      </c>
      <c r="G18" s="2">
        <v>973.3</v>
      </c>
      <c r="H18" s="2">
        <v>243.32</v>
      </c>
      <c r="I18" s="2">
        <v>208.47</v>
      </c>
      <c r="J18" s="2">
        <v>8619.84</v>
      </c>
      <c r="K18" s="2">
        <v>574.65600000000006</v>
      </c>
      <c r="L18" s="22">
        <v>15</v>
      </c>
      <c r="M18" s="2">
        <v>8619.84</v>
      </c>
      <c r="N18" s="2">
        <v>7641.91</v>
      </c>
      <c r="O18" s="2">
        <f>M18-N18</f>
        <v>977.93000000000029</v>
      </c>
      <c r="P18" s="27">
        <v>0.21360000000000001</v>
      </c>
      <c r="Q18" s="2">
        <f>O18*P18</f>
        <v>208.88584800000007</v>
      </c>
      <c r="R18" s="2">
        <v>809.25</v>
      </c>
      <c r="S18" s="2">
        <f>Q18+R18</f>
        <v>1018.1358480000001</v>
      </c>
      <c r="T18" s="2">
        <f>S18</f>
        <v>1018.1358480000001</v>
      </c>
      <c r="U18" s="2">
        <f>M18</f>
        <v>8619.84</v>
      </c>
    </row>
    <row r="19" spans="1:21" x14ac:dyDescent="0.2">
      <c r="A19" s="11">
        <v>341</v>
      </c>
      <c r="B19" s="2" t="s">
        <v>51</v>
      </c>
      <c r="D19" s="18">
        <v>365</v>
      </c>
      <c r="E19" s="19">
        <v>4.1095890410958902E-2</v>
      </c>
      <c r="F19" s="2">
        <v>7204.65</v>
      </c>
      <c r="G19" s="2">
        <v>973.3</v>
      </c>
      <c r="H19" s="2">
        <v>243.32</v>
      </c>
      <c r="I19" s="2">
        <v>276.35000000000002</v>
      </c>
      <c r="J19" s="2">
        <v>8697.6200000000008</v>
      </c>
      <c r="K19" s="2">
        <v>579.84133333333341</v>
      </c>
      <c r="L19" s="22">
        <v>15</v>
      </c>
      <c r="M19" s="2">
        <v>8697.6200000000008</v>
      </c>
      <c r="N19" s="2">
        <v>7641.91</v>
      </c>
      <c r="O19" s="2">
        <f>M19-N19</f>
        <v>1055.7100000000009</v>
      </c>
      <c r="P19" s="27">
        <v>0.21360000000000001</v>
      </c>
      <c r="Q19" s="2">
        <f>O19*P19</f>
        <v>225.49965600000021</v>
      </c>
      <c r="R19" s="2">
        <v>809.25</v>
      </c>
      <c r="S19" s="2">
        <f>Q19+R19</f>
        <v>1034.7496560000002</v>
      </c>
      <c r="T19" s="2">
        <f>S19</f>
        <v>1034.7496560000002</v>
      </c>
      <c r="U19" s="2">
        <f>M19</f>
        <v>8697.6200000000008</v>
      </c>
    </row>
    <row r="20" spans="1:21" x14ac:dyDescent="0.2">
      <c r="A20" s="11">
        <v>270</v>
      </c>
      <c r="B20" s="2" t="s">
        <v>47</v>
      </c>
      <c r="D20" s="18">
        <v>365</v>
      </c>
      <c r="E20" s="19">
        <v>4.1095890410958902E-2</v>
      </c>
      <c r="F20" s="2">
        <v>7554.15</v>
      </c>
      <c r="G20" s="2">
        <v>973.3</v>
      </c>
      <c r="H20" s="2">
        <v>243.32</v>
      </c>
      <c r="I20" s="2">
        <v>289.75</v>
      </c>
      <c r="J20" s="2">
        <v>9060.5199999999986</v>
      </c>
      <c r="K20" s="2">
        <v>604.03466666666657</v>
      </c>
      <c r="L20" s="22">
        <v>15</v>
      </c>
      <c r="M20" s="2">
        <v>9060.5199999999986</v>
      </c>
      <c r="N20" s="2">
        <v>7641.91</v>
      </c>
      <c r="O20" s="2">
        <f>M20-N20</f>
        <v>1418.6099999999988</v>
      </c>
      <c r="P20" s="27">
        <v>0.21360000000000001</v>
      </c>
      <c r="Q20" s="2">
        <f>O20*P20</f>
        <v>303.01509599999974</v>
      </c>
      <c r="R20" s="2">
        <v>809.25</v>
      </c>
      <c r="S20" s="2">
        <f>Q20+R20</f>
        <v>1112.2650959999996</v>
      </c>
      <c r="T20" s="2">
        <f>S20</f>
        <v>1112.2650959999996</v>
      </c>
      <c r="U20" s="2">
        <f>M20</f>
        <v>9060.5199999999986</v>
      </c>
    </row>
    <row r="21" spans="1:21" x14ac:dyDescent="0.2">
      <c r="A21" s="11">
        <v>24</v>
      </c>
      <c r="B21" s="2" t="s">
        <v>26</v>
      </c>
      <c r="D21" s="18">
        <v>365</v>
      </c>
      <c r="E21" s="19">
        <v>4.1095890410958902E-2</v>
      </c>
      <c r="F21" s="2">
        <v>7204.65</v>
      </c>
      <c r="G21" s="2">
        <v>973.3</v>
      </c>
      <c r="H21" s="2">
        <v>243.32</v>
      </c>
      <c r="I21" s="2">
        <v>881.96</v>
      </c>
      <c r="J21" s="2">
        <v>9303.23</v>
      </c>
      <c r="K21" s="2">
        <v>620.21533333333332</v>
      </c>
      <c r="L21" s="22">
        <v>15</v>
      </c>
      <c r="M21" s="2">
        <v>9303.23</v>
      </c>
      <c r="N21" s="2">
        <v>7641.91</v>
      </c>
      <c r="O21" s="2">
        <f>M21-N21</f>
        <v>1661.3199999999997</v>
      </c>
      <c r="P21" s="27">
        <v>0.21360000000000001</v>
      </c>
      <c r="Q21" s="2">
        <f>O21*P21</f>
        <v>354.85795199999995</v>
      </c>
      <c r="R21" s="2">
        <v>809.25</v>
      </c>
      <c r="S21" s="2">
        <f>Q21+R21</f>
        <v>1164.1079519999998</v>
      </c>
      <c r="T21" s="2">
        <f>S21</f>
        <v>1164.1079519999998</v>
      </c>
      <c r="U21" s="2">
        <f>M21</f>
        <v>9303.23</v>
      </c>
    </row>
    <row r="22" spans="1:21" x14ac:dyDescent="0.2">
      <c r="A22" s="11">
        <v>228</v>
      </c>
      <c r="B22" s="2" t="s">
        <v>44</v>
      </c>
      <c r="D22" s="18">
        <v>365</v>
      </c>
      <c r="E22" s="19">
        <v>4.1095890410958902E-2</v>
      </c>
      <c r="F22" s="2">
        <v>7554.15</v>
      </c>
      <c r="G22" s="2">
        <v>973.3</v>
      </c>
      <c r="H22" s="2">
        <v>243.32</v>
      </c>
      <c r="I22" s="2">
        <v>601.66</v>
      </c>
      <c r="J22" s="2">
        <v>9372.4299999999985</v>
      </c>
      <c r="K22" s="2">
        <v>624.82866666666655</v>
      </c>
      <c r="L22" s="22">
        <v>15</v>
      </c>
      <c r="M22" s="2">
        <v>9372.4299999999985</v>
      </c>
      <c r="N22" s="2">
        <v>7641.91</v>
      </c>
      <c r="O22" s="2">
        <f>M22-N22</f>
        <v>1730.5199999999986</v>
      </c>
      <c r="P22" s="27">
        <v>0.21360000000000001</v>
      </c>
      <c r="Q22" s="2">
        <f>O22*P22</f>
        <v>369.63907199999971</v>
      </c>
      <c r="R22" s="2">
        <v>809.25</v>
      </c>
      <c r="S22" s="2">
        <f>Q22+R22</f>
        <v>1178.8890719999997</v>
      </c>
      <c r="T22" s="2">
        <f>S22</f>
        <v>1178.8890719999997</v>
      </c>
      <c r="U22" s="2">
        <f>M22</f>
        <v>9372.4299999999985</v>
      </c>
    </row>
    <row r="23" spans="1:21" x14ac:dyDescent="0.2">
      <c r="A23" s="11">
        <v>306</v>
      </c>
      <c r="B23" s="2" t="s">
        <v>50</v>
      </c>
      <c r="D23" s="18">
        <v>365</v>
      </c>
      <c r="E23" s="19">
        <v>4.1095890410958902E-2</v>
      </c>
      <c r="F23" s="2">
        <v>7347.9</v>
      </c>
      <c r="G23" s="2">
        <v>973.3</v>
      </c>
      <c r="H23" s="2">
        <v>243.32</v>
      </c>
      <c r="I23" s="2">
        <v>845.52</v>
      </c>
      <c r="J23" s="2">
        <v>9410.0399999999991</v>
      </c>
      <c r="K23" s="2">
        <v>627.3359999999999</v>
      </c>
      <c r="L23" s="22">
        <v>15</v>
      </c>
      <c r="M23" s="2">
        <v>9410.0399999999991</v>
      </c>
      <c r="N23" s="2">
        <v>7641.91</v>
      </c>
      <c r="O23" s="2">
        <f>M23-N23</f>
        <v>1768.1299999999992</v>
      </c>
      <c r="P23" s="27">
        <v>0.21360000000000001</v>
      </c>
      <c r="Q23" s="2">
        <f>O23*P23</f>
        <v>377.67256799999984</v>
      </c>
      <c r="R23" s="2">
        <v>809.25</v>
      </c>
      <c r="S23" s="2">
        <f>Q23+R23</f>
        <v>1186.922568</v>
      </c>
      <c r="T23" s="2">
        <f>S23</f>
        <v>1186.922568</v>
      </c>
      <c r="U23" s="2">
        <f>M23</f>
        <v>9410.0399999999991</v>
      </c>
    </row>
    <row r="24" spans="1:21" x14ac:dyDescent="0.2">
      <c r="A24" s="11">
        <v>13</v>
      </c>
      <c r="B24" s="2" t="s">
        <v>23</v>
      </c>
      <c r="D24" s="18">
        <v>365</v>
      </c>
      <c r="E24" s="19">
        <v>4.1095890410958902E-2</v>
      </c>
      <c r="F24" s="2">
        <v>7554.15</v>
      </c>
      <c r="G24" s="2">
        <v>973.3</v>
      </c>
      <c r="H24" s="2">
        <v>243.32</v>
      </c>
      <c r="I24" s="2">
        <v>922.99</v>
      </c>
      <c r="J24" s="2">
        <v>9693.7599999999984</v>
      </c>
      <c r="K24" s="2">
        <v>646.25066666666658</v>
      </c>
      <c r="L24" s="22">
        <v>15</v>
      </c>
      <c r="M24" s="2">
        <v>9693.7599999999984</v>
      </c>
      <c r="N24" s="2">
        <v>7641.91</v>
      </c>
      <c r="O24" s="2">
        <f>M24-N24</f>
        <v>2051.8499999999985</v>
      </c>
      <c r="P24" s="27">
        <v>0.21360000000000001</v>
      </c>
      <c r="Q24" s="2">
        <f>O24*P24</f>
        <v>438.27515999999969</v>
      </c>
      <c r="R24" s="2">
        <v>809.25</v>
      </c>
      <c r="S24" s="2">
        <f>Q24+R24</f>
        <v>1247.5251599999997</v>
      </c>
      <c r="T24" s="2">
        <f>S24</f>
        <v>1247.5251599999997</v>
      </c>
      <c r="U24" s="2">
        <f>M24</f>
        <v>9693.7599999999984</v>
      </c>
    </row>
    <row r="25" spans="1:21" x14ac:dyDescent="0.2">
      <c r="A25" s="11">
        <v>153</v>
      </c>
      <c r="B25" s="2" t="s">
        <v>41</v>
      </c>
      <c r="D25" s="18">
        <v>365</v>
      </c>
      <c r="E25" s="19">
        <v>4.1095890410958902E-2</v>
      </c>
      <c r="F25" s="2">
        <v>7554.15</v>
      </c>
      <c r="G25" s="2">
        <v>973.3</v>
      </c>
      <c r="H25" s="2">
        <v>243.32</v>
      </c>
      <c r="I25" s="2">
        <v>922.99</v>
      </c>
      <c r="J25" s="2">
        <v>9693.7599999999984</v>
      </c>
      <c r="K25" s="2">
        <v>646.25066666666658</v>
      </c>
      <c r="L25" s="22">
        <v>15</v>
      </c>
      <c r="M25" s="2">
        <v>9693.7599999999984</v>
      </c>
      <c r="N25" s="2">
        <v>7641.91</v>
      </c>
      <c r="O25" s="2">
        <f>M25-N25</f>
        <v>2051.8499999999985</v>
      </c>
      <c r="P25" s="27">
        <v>0.21360000000000001</v>
      </c>
      <c r="Q25" s="2">
        <f>O25*P25</f>
        <v>438.27515999999969</v>
      </c>
      <c r="R25" s="2">
        <v>809.25</v>
      </c>
      <c r="S25" s="2">
        <f>Q25+R25</f>
        <v>1247.5251599999997</v>
      </c>
      <c r="T25" s="2">
        <f>S25</f>
        <v>1247.5251599999997</v>
      </c>
      <c r="U25" s="2">
        <f>M25</f>
        <v>9693.7599999999984</v>
      </c>
    </row>
    <row r="26" spans="1:21" x14ac:dyDescent="0.2">
      <c r="A26" s="11">
        <v>14</v>
      </c>
      <c r="B26" s="2" t="s">
        <v>24</v>
      </c>
      <c r="D26" s="18">
        <v>365</v>
      </c>
      <c r="E26" s="19">
        <v>4.1095890410958902E-2</v>
      </c>
      <c r="F26" s="2">
        <v>7554.15</v>
      </c>
      <c r="G26" s="2">
        <v>973.3</v>
      </c>
      <c r="H26" s="2">
        <v>243.32</v>
      </c>
      <c r="I26" s="2">
        <v>1257.98</v>
      </c>
      <c r="J26" s="2">
        <v>10028.749999999998</v>
      </c>
      <c r="K26" s="2">
        <v>668.58333333333326</v>
      </c>
      <c r="L26" s="22">
        <v>15</v>
      </c>
      <c r="M26" s="2">
        <v>10028.749999999998</v>
      </c>
      <c r="N26" s="2">
        <v>7641.91</v>
      </c>
      <c r="O26" s="2">
        <f>M26-N26</f>
        <v>2386.8399999999983</v>
      </c>
      <c r="P26" s="27">
        <v>0.21360000000000001</v>
      </c>
      <c r="Q26" s="2">
        <f>O26*P26</f>
        <v>509.82902399999966</v>
      </c>
      <c r="R26" s="2">
        <v>809.25</v>
      </c>
      <c r="S26" s="2">
        <f>Q26+R26</f>
        <v>1319.0790239999997</v>
      </c>
      <c r="T26" s="2">
        <f>S26</f>
        <v>1319.0790239999997</v>
      </c>
      <c r="U26" s="2">
        <f>M26</f>
        <v>10028.749999999998</v>
      </c>
    </row>
    <row r="27" spans="1:21" x14ac:dyDescent="0.2">
      <c r="A27" s="11">
        <v>88</v>
      </c>
      <c r="B27" s="2" t="s">
        <v>36</v>
      </c>
      <c r="D27" s="18">
        <v>365</v>
      </c>
      <c r="E27" s="19">
        <v>4.1095890410958902E-2</v>
      </c>
      <c r="F27" s="2">
        <v>7554.15</v>
      </c>
      <c r="G27" s="2">
        <v>973.3</v>
      </c>
      <c r="H27" s="2">
        <v>243.32</v>
      </c>
      <c r="I27" s="2">
        <v>1257.98</v>
      </c>
      <c r="J27" s="2">
        <v>10028.749999999998</v>
      </c>
      <c r="K27" s="2">
        <v>668.58333333333326</v>
      </c>
      <c r="L27" s="22">
        <v>15</v>
      </c>
      <c r="M27" s="2">
        <v>10028.749999999998</v>
      </c>
      <c r="N27" s="2">
        <v>7641.91</v>
      </c>
      <c r="O27" s="2">
        <f>M27-N27</f>
        <v>2386.8399999999983</v>
      </c>
      <c r="P27" s="27">
        <v>0.21360000000000001</v>
      </c>
      <c r="Q27" s="2">
        <f>O27*P27</f>
        <v>509.82902399999966</v>
      </c>
      <c r="R27" s="2">
        <v>809.25</v>
      </c>
      <c r="S27" s="2">
        <f>Q27+R27</f>
        <v>1319.0790239999997</v>
      </c>
      <c r="T27" s="2">
        <f>S27</f>
        <v>1319.0790239999997</v>
      </c>
      <c r="U27" s="2">
        <f>M27</f>
        <v>10028.749999999998</v>
      </c>
    </row>
    <row r="28" spans="1:21" x14ac:dyDescent="0.2">
      <c r="A28" s="11">
        <v>133</v>
      </c>
      <c r="B28" s="2" t="s">
        <v>39</v>
      </c>
      <c r="D28" s="18">
        <v>365</v>
      </c>
      <c r="E28" s="19">
        <v>4.1095890410958902E-2</v>
      </c>
      <c r="F28" s="2">
        <v>7554.15</v>
      </c>
      <c r="G28" s="2">
        <v>973.3</v>
      </c>
      <c r="H28" s="2">
        <v>243.32</v>
      </c>
      <c r="I28" s="2">
        <v>1257.98</v>
      </c>
      <c r="J28" s="2">
        <v>10028.749999999998</v>
      </c>
      <c r="K28" s="2">
        <v>668.58333333333326</v>
      </c>
      <c r="L28" s="22">
        <v>15</v>
      </c>
      <c r="M28" s="2">
        <v>10028.749999999998</v>
      </c>
      <c r="N28" s="2">
        <v>7641.91</v>
      </c>
      <c r="O28" s="2">
        <f>M28-N28</f>
        <v>2386.8399999999983</v>
      </c>
      <c r="P28" s="27">
        <v>0.21360000000000001</v>
      </c>
      <c r="Q28" s="2">
        <f>O28*P28</f>
        <v>509.82902399999966</v>
      </c>
      <c r="R28" s="2">
        <v>809.25</v>
      </c>
      <c r="S28" s="2">
        <f>Q28+R28</f>
        <v>1319.0790239999997</v>
      </c>
      <c r="T28" s="2">
        <f>S28</f>
        <v>1319.0790239999997</v>
      </c>
      <c r="U28" s="2">
        <f>M28</f>
        <v>10028.749999999998</v>
      </c>
    </row>
    <row r="29" spans="1:21" x14ac:dyDescent="0.2">
      <c r="A29" s="11">
        <v>138</v>
      </c>
      <c r="B29" s="2" t="s">
        <v>40</v>
      </c>
      <c r="D29" s="18">
        <v>365</v>
      </c>
      <c r="E29" s="19">
        <v>4.1095890410958902E-2</v>
      </c>
      <c r="F29" s="2">
        <v>7554.15</v>
      </c>
      <c r="G29" s="2">
        <v>973.3</v>
      </c>
      <c r="H29" s="2">
        <v>243.32</v>
      </c>
      <c r="I29" s="2">
        <v>1257.98</v>
      </c>
      <c r="J29" s="2">
        <v>10028.749999999998</v>
      </c>
      <c r="K29" s="2">
        <v>668.58333333333326</v>
      </c>
      <c r="L29" s="22">
        <v>15</v>
      </c>
      <c r="M29" s="2">
        <v>10028.749999999998</v>
      </c>
      <c r="N29" s="2">
        <v>7641.91</v>
      </c>
      <c r="O29" s="2">
        <f>M29-N29</f>
        <v>2386.8399999999983</v>
      </c>
      <c r="P29" s="27">
        <v>0.21360000000000001</v>
      </c>
      <c r="Q29" s="2">
        <f>O29*P29</f>
        <v>509.82902399999966</v>
      </c>
      <c r="R29" s="2">
        <v>809.25</v>
      </c>
      <c r="S29" s="2">
        <f>Q29+R29</f>
        <v>1319.0790239999997</v>
      </c>
      <c r="T29" s="2">
        <f>S29</f>
        <v>1319.0790239999997</v>
      </c>
      <c r="U29" s="2">
        <f>M29</f>
        <v>10028.749999999998</v>
      </c>
    </row>
    <row r="30" spans="1:21" x14ac:dyDescent="0.2">
      <c r="A30" s="11">
        <v>86</v>
      </c>
      <c r="B30" s="2" t="s">
        <v>35</v>
      </c>
      <c r="D30" s="18">
        <v>365</v>
      </c>
      <c r="E30" s="19">
        <v>4.1095890410958902E-2</v>
      </c>
      <c r="F30" s="2">
        <v>7554.15</v>
      </c>
      <c r="G30" s="2">
        <v>973.3</v>
      </c>
      <c r="H30" s="2">
        <v>243.32</v>
      </c>
      <c r="I30" s="2">
        <v>1285.32</v>
      </c>
      <c r="J30" s="2">
        <v>10056.089999999998</v>
      </c>
      <c r="K30" s="2">
        <v>670.40599999999984</v>
      </c>
      <c r="L30" s="22">
        <v>15</v>
      </c>
      <c r="M30" s="2">
        <v>10056.089999999998</v>
      </c>
      <c r="N30" s="2">
        <v>7641.91</v>
      </c>
      <c r="O30" s="2">
        <f>M30-N30</f>
        <v>2414.1799999999985</v>
      </c>
      <c r="P30" s="27">
        <v>0.21360000000000001</v>
      </c>
      <c r="Q30" s="2">
        <f>O30*P30</f>
        <v>515.66884799999968</v>
      </c>
      <c r="R30" s="2">
        <v>809.25</v>
      </c>
      <c r="S30" s="2">
        <f>Q30+R30</f>
        <v>1324.9188479999998</v>
      </c>
      <c r="T30" s="2">
        <f>S30</f>
        <v>1324.9188479999998</v>
      </c>
      <c r="U30" s="2">
        <f>M30</f>
        <v>10056.089999999998</v>
      </c>
    </row>
    <row r="31" spans="1:21" x14ac:dyDescent="0.2">
      <c r="A31" s="11">
        <v>75</v>
      </c>
      <c r="B31" s="2" t="s">
        <v>33</v>
      </c>
      <c r="D31" s="18">
        <v>365</v>
      </c>
      <c r="E31" s="19">
        <v>4.1095890410958902E-2</v>
      </c>
      <c r="F31" s="2">
        <v>8533.35</v>
      </c>
      <c r="G31" s="2">
        <v>973.3</v>
      </c>
      <c r="H31" s="2">
        <v>243.32</v>
      </c>
      <c r="I31" s="2">
        <v>1032.01</v>
      </c>
      <c r="J31" s="2">
        <v>10781.98</v>
      </c>
      <c r="K31" s="2">
        <v>718.79866666666669</v>
      </c>
      <c r="L31" s="22">
        <v>15</v>
      </c>
      <c r="M31" s="2">
        <v>10781.98</v>
      </c>
      <c r="N31" s="2">
        <v>7641.91</v>
      </c>
      <c r="O31" s="2">
        <f>M31-N31</f>
        <v>3140.0699999999997</v>
      </c>
      <c r="P31" s="27">
        <v>0.21360000000000001</v>
      </c>
      <c r="Q31" s="2">
        <f>O31*P31</f>
        <v>670.71895199999994</v>
      </c>
      <c r="R31" s="2">
        <v>809.25</v>
      </c>
      <c r="S31" s="2">
        <f>Q31+R31</f>
        <v>1479.9689519999999</v>
      </c>
      <c r="T31" s="2">
        <f>S31</f>
        <v>1479.9689519999999</v>
      </c>
      <c r="U31" s="2">
        <f>M31</f>
        <v>10781.98</v>
      </c>
    </row>
    <row r="32" spans="1:21" x14ac:dyDescent="0.2">
      <c r="A32" s="11">
        <v>34</v>
      </c>
      <c r="B32" s="2" t="s">
        <v>29</v>
      </c>
      <c r="D32" s="18">
        <v>365</v>
      </c>
      <c r="E32" s="19">
        <v>4.1095890410958902E-2</v>
      </c>
      <c r="F32" s="2">
        <v>11021.55</v>
      </c>
      <c r="G32" s="2">
        <v>973.3</v>
      </c>
      <c r="H32" s="2">
        <v>243.32</v>
      </c>
      <c r="I32" s="2">
        <v>2113.75</v>
      </c>
      <c r="J32" s="2">
        <v>14351.919999999998</v>
      </c>
      <c r="K32" s="2">
        <v>956.79466666666656</v>
      </c>
      <c r="L32" s="22">
        <v>15</v>
      </c>
      <c r="M32" s="2">
        <v>14351.919999999998</v>
      </c>
      <c r="N32" s="2">
        <v>7641.91</v>
      </c>
      <c r="O32" s="2">
        <f>M32-N32</f>
        <v>6710.0099999999984</v>
      </c>
      <c r="P32" s="27">
        <v>0.21360000000000001</v>
      </c>
      <c r="Q32" s="2">
        <f>O32*P32</f>
        <v>1433.2581359999997</v>
      </c>
      <c r="R32" s="2">
        <v>809.25</v>
      </c>
      <c r="S32" s="2">
        <f>Q32+R32</f>
        <v>2242.5081359999995</v>
      </c>
      <c r="T32" s="2">
        <f>S32</f>
        <v>2242.5081359999995</v>
      </c>
      <c r="U32" s="2">
        <f>M32</f>
        <v>14351.919999999998</v>
      </c>
    </row>
    <row r="33" spans="1:21" x14ac:dyDescent="0.2">
      <c r="A33" s="11">
        <v>32</v>
      </c>
      <c r="B33" s="2" t="s">
        <v>27</v>
      </c>
      <c r="D33" s="18">
        <v>365</v>
      </c>
      <c r="E33" s="19">
        <v>4.1095890410958902E-2</v>
      </c>
      <c r="F33" s="2">
        <v>11021.55</v>
      </c>
      <c r="G33" s="2">
        <v>973.3</v>
      </c>
      <c r="H33" s="2">
        <v>243.32</v>
      </c>
      <c r="I33" s="2">
        <v>2311.69</v>
      </c>
      <c r="J33" s="2">
        <v>14549.859999999999</v>
      </c>
      <c r="K33" s="2">
        <v>969.99066666666658</v>
      </c>
      <c r="L33" s="22">
        <v>15</v>
      </c>
      <c r="M33" s="2">
        <v>14549.859999999999</v>
      </c>
      <c r="N33" s="2">
        <v>7641.91</v>
      </c>
      <c r="O33" s="2">
        <f>M33-N33</f>
        <v>6907.9499999999989</v>
      </c>
      <c r="P33" s="27">
        <v>0.21360000000000001</v>
      </c>
      <c r="Q33" s="2">
        <f>O33*P33</f>
        <v>1475.5381199999999</v>
      </c>
      <c r="R33" s="2">
        <v>809.25</v>
      </c>
      <c r="S33" s="2">
        <f>Q33+R33</f>
        <v>2284.7881200000002</v>
      </c>
      <c r="T33" s="2">
        <f>S33</f>
        <v>2284.7881200000002</v>
      </c>
      <c r="U33" s="2">
        <f>M33</f>
        <v>14549.859999999999</v>
      </c>
    </row>
    <row r="34" spans="1:21" x14ac:dyDescent="0.2">
      <c r="A34" s="11">
        <v>124</v>
      </c>
      <c r="B34" s="2" t="s">
        <v>38</v>
      </c>
      <c r="D34" s="18">
        <v>365</v>
      </c>
      <c r="E34" s="19">
        <v>4.1095890410958902E-2</v>
      </c>
      <c r="F34" s="2">
        <v>11021.55</v>
      </c>
      <c r="G34" s="2">
        <v>973.3</v>
      </c>
      <c r="H34" s="2">
        <v>243.32</v>
      </c>
      <c r="I34" s="2">
        <v>2311.69</v>
      </c>
      <c r="J34" s="2">
        <v>14549.859999999999</v>
      </c>
      <c r="K34" s="2">
        <v>969.99066666666658</v>
      </c>
      <c r="L34" s="22">
        <v>15</v>
      </c>
      <c r="M34" s="2">
        <v>14549.859999999999</v>
      </c>
      <c r="N34" s="2">
        <v>7641.91</v>
      </c>
      <c r="O34" s="2">
        <f>M34-N34</f>
        <v>6907.9499999999989</v>
      </c>
      <c r="P34" s="27">
        <v>0.21360000000000001</v>
      </c>
      <c r="Q34" s="2">
        <f>O34*P34</f>
        <v>1475.5381199999999</v>
      </c>
      <c r="R34" s="2">
        <v>809.25</v>
      </c>
      <c r="S34" s="2">
        <f>Q34+R34</f>
        <v>2284.7881200000002</v>
      </c>
      <c r="T34" s="2">
        <f>S34</f>
        <v>2284.7881200000002</v>
      </c>
      <c r="U34" s="2">
        <f>M34</f>
        <v>14549.859999999999</v>
      </c>
    </row>
    <row r="35" spans="1:21" x14ac:dyDescent="0.2">
      <c r="A35" s="11">
        <v>33</v>
      </c>
      <c r="B35" s="2" t="s">
        <v>28</v>
      </c>
      <c r="D35" s="18">
        <v>365</v>
      </c>
      <c r="E35" s="19">
        <v>4.1095890410958902E-2</v>
      </c>
      <c r="F35" s="2">
        <v>11021.55</v>
      </c>
      <c r="G35" s="2">
        <v>973.3</v>
      </c>
      <c r="H35" s="2">
        <v>243.32</v>
      </c>
      <c r="I35" s="2">
        <v>2730.83</v>
      </c>
      <c r="J35" s="2">
        <v>14968.999999999998</v>
      </c>
      <c r="K35" s="2">
        <v>997.93333333333317</v>
      </c>
      <c r="L35" s="22">
        <v>15</v>
      </c>
      <c r="M35" s="2">
        <v>14968.999999999998</v>
      </c>
      <c r="N35" s="2">
        <v>7641.91</v>
      </c>
      <c r="O35" s="2">
        <f>M35-N35</f>
        <v>7327.0899999999983</v>
      </c>
      <c r="P35" s="27">
        <v>0.21360000000000001</v>
      </c>
      <c r="Q35" s="2">
        <f>O35*P35</f>
        <v>1565.0664239999996</v>
      </c>
      <c r="R35" s="2">
        <v>809.25</v>
      </c>
      <c r="S35" s="2">
        <f>Q35+R35</f>
        <v>2374.3164239999996</v>
      </c>
      <c r="T35" s="2">
        <f>S35</f>
        <v>2374.3164239999996</v>
      </c>
      <c r="U35" s="2">
        <f>M35</f>
        <v>14968.999999999998</v>
      </c>
    </row>
    <row r="37" spans="1:21" s="31" customFormat="1" ht="15.6" x14ac:dyDescent="0.3">
      <c r="A37" s="30" t="s">
        <v>77</v>
      </c>
      <c r="B37" s="31" t="s">
        <v>1</v>
      </c>
      <c r="C37" s="32"/>
      <c r="D37" s="33"/>
      <c r="E37" s="33"/>
      <c r="F37" s="31">
        <v>1064755.25</v>
      </c>
      <c r="G37" s="31">
        <v>113876.1</v>
      </c>
      <c r="H37" s="31">
        <v>28468.44</v>
      </c>
      <c r="I37" s="31">
        <v>94095.75</v>
      </c>
      <c r="J37" s="31">
        <v>548913.67000000004</v>
      </c>
      <c r="L37" s="34"/>
      <c r="M37" s="31">
        <f>SUM(M2:M35)</f>
        <v>304310.24</v>
      </c>
      <c r="N37" s="31">
        <f>SUM(N2:N35)</f>
        <v>235290.79000000007</v>
      </c>
      <c r="O37" s="31">
        <f>SUM(O2:O35)</f>
        <v>69019.449999999968</v>
      </c>
      <c r="P37" s="31">
        <f>SUM(P2:P35)</f>
        <v>6.6463999999999945</v>
      </c>
      <c r="Q37" s="31">
        <f>SUM(Q2:Q35)</f>
        <v>14096.688847999994</v>
      </c>
      <c r="R37" s="31">
        <f>SUM(R2:R35)</f>
        <v>23636.85</v>
      </c>
      <c r="S37" s="31">
        <f>SUM(S2:S35)</f>
        <v>37733.538847999989</v>
      </c>
      <c r="T37" s="31">
        <f>SUM(T2:T35)</f>
        <v>37733.538847999989</v>
      </c>
      <c r="U37" s="31">
        <f>SUM(U2:U35)</f>
        <v>304310.24</v>
      </c>
    </row>
    <row r="39" spans="1:21" x14ac:dyDescent="0.2">
      <c r="E39" s="21"/>
      <c r="F39" s="2" t="s">
        <v>1</v>
      </c>
      <c r="G39" s="2" t="s">
        <v>1</v>
      </c>
      <c r="H39" s="2" t="s">
        <v>1</v>
      </c>
      <c r="I39" s="2" t="s">
        <v>1</v>
      </c>
      <c r="J39" s="2" t="s">
        <v>1</v>
      </c>
    </row>
    <row r="40" spans="1:21" x14ac:dyDescent="0.2">
      <c r="A40" s="4" t="s">
        <v>1</v>
      </c>
      <c r="B40" s="2" t="s">
        <v>1</v>
      </c>
      <c r="E40" s="20"/>
      <c r="F40" s="25">
        <v>4.1095890410958902E-2</v>
      </c>
      <c r="G40" s="13">
        <v>8.2191780821917799</v>
      </c>
      <c r="H40" s="13"/>
      <c r="I40" s="13"/>
      <c r="J40" s="13"/>
      <c r="K40" s="13"/>
      <c r="L40" s="24"/>
      <c r="M40" s="13"/>
      <c r="N40" s="13"/>
      <c r="O40" s="13"/>
      <c r="P40" s="29"/>
      <c r="Q40" s="13"/>
      <c r="R40" s="13"/>
      <c r="S40" s="13"/>
      <c r="T40" s="13"/>
      <c r="U40" s="13"/>
    </row>
  </sheetData>
  <sortState ref="A9:T63">
    <sortCondition ref="M9:M63"/>
  </sortState>
  <conditionalFormatting sqref="A7:B7 A30:C30 A25:B29 A36:E1048576 F36:L36 V36:XFD36 F37:XFD1048576 A2:C6 A8:C24 D2:D30 A31:D35 E2:E35 A1:E1 F1:XFD35">
    <cfRule type="cellIs" dxfId="1" priority="1" operator="lessThan">
      <formula>0</formula>
    </cfRule>
  </conditionalFormatting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workbookViewId="0">
      <pane xSplit="2" ySplit="8" topLeftCell="L39" activePane="bottomRight" state="frozen"/>
      <selection pane="topRight" activeCell="C1" sqref="C1"/>
      <selection pane="bottomLeft" activeCell="A9" sqref="A9"/>
      <selection pane="bottomRight" activeCell="L64" sqref="L64"/>
    </sheetView>
  </sheetViews>
  <sheetFormatPr baseColWidth="10" defaultRowHeight="10.199999999999999" x14ac:dyDescent="0.2"/>
  <cols>
    <col min="1" max="1" width="12.33203125" style="4" customWidth="1"/>
    <col min="2" max="2" width="30.77734375" style="2" customWidth="1"/>
    <col min="3" max="3" width="30.77734375" style="16" customWidth="1"/>
    <col min="4" max="4" width="13.88671875" style="18" customWidth="1"/>
    <col min="5" max="5" width="19.5546875" style="18" customWidth="1"/>
    <col min="6" max="11" width="15.77734375" style="2" customWidth="1"/>
    <col min="12" max="12" width="15.77734375" style="22" customWidth="1"/>
    <col min="13" max="20" width="15.77734375" style="2" customWidth="1"/>
    <col min="21" max="16384" width="11.5546875" style="2"/>
  </cols>
  <sheetData>
    <row r="1" spans="1:20" ht="18" customHeight="1" x14ac:dyDescent="0.3">
      <c r="A1" s="1" t="s">
        <v>0</v>
      </c>
      <c r="B1" s="35" t="s">
        <v>1</v>
      </c>
      <c r="C1" s="35"/>
      <c r="D1" s="35"/>
      <c r="E1" s="35"/>
      <c r="F1" s="36"/>
      <c r="G1" s="36"/>
      <c r="H1" s="36"/>
    </row>
    <row r="2" spans="1:20" ht="25.05" customHeight="1" x14ac:dyDescent="0.2">
      <c r="A2" s="3" t="s">
        <v>2</v>
      </c>
      <c r="B2" s="37" t="s">
        <v>3</v>
      </c>
      <c r="C2" s="37"/>
      <c r="D2" s="37"/>
      <c r="E2" s="37"/>
      <c r="F2" s="38"/>
      <c r="G2" s="38"/>
      <c r="H2" s="38"/>
    </row>
    <row r="3" spans="1:20" ht="15.6" x14ac:dyDescent="0.3">
      <c r="B3" s="39" t="s">
        <v>4</v>
      </c>
      <c r="C3" s="39"/>
      <c r="D3" s="39"/>
      <c r="E3" s="39"/>
      <c r="F3" s="36"/>
      <c r="G3" s="36"/>
      <c r="H3" s="36"/>
      <c r="I3" s="5" t="s">
        <v>5</v>
      </c>
    </row>
    <row r="4" spans="1:20" ht="14.4" x14ac:dyDescent="0.3">
      <c r="B4" s="40" t="s">
        <v>6</v>
      </c>
      <c r="C4" s="40"/>
      <c r="D4" s="40"/>
      <c r="E4" s="40"/>
      <c r="F4" s="36"/>
      <c r="G4" s="36"/>
      <c r="H4" s="36"/>
      <c r="I4" s="5" t="s">
        <v>7</v>
      </c>
    </row>
    <row r="5" spans="1:20" x14ac:dyDescent="0.2">
      <c r="B5" s="6" t="s">
        <v>8</v>
      </c>
      <c r="C5" s="14"/>
    </row>
    <row r="6" spans="1:20" x14ac:dyDescent="0.2">
      <c r="B6" s="6" t="s">
        <v>9</v>
      </c>
      <c r="C6" s="14"/>
      <c r="F6" s="2">
        <v>15</v>
      </c>
    </row>
    <row r="8" spans="1:20" s="10" customFormat="1" ht="21" thickBot="1" x14ac:dyDescent="0.25">
      <c r="A8" s="7" t="s">
        <v>10</v>
      </c>
      <c r="B8" s="8" t="s">
        <v>11</v>
      </c>
      <c r="C8" s="15" t="s">
        <v>12</v>
      </c>
      <c r="D8" s="17" t="s">
        <v>80</v>
      </c>
      <c r="E8" s="17"/>
      <c r="F8" s="8" t="s">
        <v>78</v>
      </c>
      <c r="G8" s="8" t="s">
        <v>13</v>
      </c>
      <c r="H8" s="8" t="s">
        <v>14</v>
      </c>
      <c r="I8" s="8" t="s">
        <v>15</v>
      </c>
      <c r="J8" s="9" t="s">
        <v>81</v>
      </c>
      <c r="K8" s="9" t="s">
        <v>82</v>
      </c>
      <c r="L8" s="23" t="s">
        <v>83</v>
      </c>
      <c r="M8" s="9" t="s">
        <v>79</v>
      </c>
      <c r="N8" s="9" t="s">
        <v>16</v>
      </c>
      <c r="O8" s="9" t="s">
        <v>17</v>
      </c>
      <c r="P8" s="9" t="s">
        <v>18</v>
      </c>
      <c r="Q8" s="9" t="s">
        <v>19</v>
      </c>
      <c r="R8" s="9" t="s">
        <v>20</v>
      </c>
      <c r="S8" s="9" t="s">
        <v>21</v>
      </c>
      <c r="T8" s="26" t="s">
        <v>84</v>
      </c>
    </row>
    <row r="9" spans="1:20" ht="10.8" thickTop="1" x14ac:dyDescent="0.2">
      <c r="A9" s="11">
        <v>11</v>
      </c>
      <c r="B9" s="2" t="s">
        <v>22</v>
      </c>
      <c r="D9" s="18">
        <v>365</v>
      </c>
      <c r="E9" s="19">
        <f t="shared" ref="E9:E49" si="0">$F$6/D9</f>
        <v>4.1095890410958902E-2</v>
      </c>
      <c r="F9" s="2">
        <v>5435.1</v>
      </c>
      <c r="G9" s="2">
        <v>973.3</v>
      </c>
      <c r="H9" s="2">
        <v>243.32</v>
      </c>
      <c r="I9" s="2">
        <v>921.13</v>
      </c>
      <c r="J9" s="2">
        <v>7572.85</v>
      </c>
      <c r="K9" s="2">
        <f t="shared" ref="K9:K40" si="1">J9/15</f>
        <v>504.85666666666668</v>
      </c>
      <c r="L9" s="22">
        <f t="shared" ref="L9:L50" si="2">E9*365</f>
        <v>15</v>
      </c>
      <c r="M9" s="2">
        <f t="shared" ref="M9:M40" si="3">K9*L9</f>
        <v>7572.85</v>
      </c>
    </row>
    <row r="10" spans="1:20" x14ac:dyDescent="0.2">
      <c r="A10" s="11">
        <v>13</v>
      </c>
      <c r="B10" s="2" t="s">
        <v>23</v>
      </c>
      <c r="D10" s="18">
        <v>365</v>
      </c>
      <c r="E10" s="19">
        <f t="shared" si="0"/>
        <v>4.1095890410958902E-2</v>
      </c>
      <c r="F10" s="2">
        <v>7554.15</v>
      </c>
      <c r="G10" s="2">
        <v>973.3</v>
      </c>
      <c r="H10" s="2">
        <v>243.32</v>
      </c>
      <c r="I10" s="2">
        <v>922.99</v>
      </c>
      <c r="J10" s="2">
        <v>9693.7599999999984</v>
      </c>
      <c r="K10" s="2">
        <f t="shared" si="1"/>
        <v>646.25066666666658</v>
      </c>
      <c r="L10" s="22">
        <f t="shared" si="2"/>
        <v>15</v>
      </c>
      <c r="M10" s="2">
        <f t="shared" si="3"/>
        <v>9693.7599999999984</v>
      </c>
    </row>
    <row r="11" spans="1:20" x14ac:dyDescent="0.2">
      <c r="A11" s="11">
        <v>14</v>
      </c>
      <c r="B11" s="2" t="s">
        <v>24</v>
      </c>
      <c r="D11" s="18">
        <v>365</v>
      </c>
      <c r="E11" s="19">
        <f t="shared" si="0"/>
        <v>4.1095890410958902E-2</v>
      </c>
      <c r="F11" s="2">
        <v>7554.15</v>
      </c>
      <c r="G11" s="2">
        <v>973.3</v>
      </c>
      <c r="H11" s="2">
        <v>243.32</v>
      </c>
      <c r="I11" s="2">
        <v>1257.98</v>
      </c>
      <c r="J11" s="2">
        <v>10028.749999999998</v>
      </c>
      <c r="K11" s="2">
        <f t="shared" si="1"/>
        <v>668.58333333333326</v>
      </c>
      <c r="L11" s="22">
        <f t="shared" si="2"/>
        <v>15</v>
      </c>
      <c r="M11" s="2">
        <f t="shared" si="3"/>
        <v>10028.749999999998</v>
      </c>
    </row>
    <row r="12" spans="1:20" x14ac:dyDescent="0.2">
      <c r="A12" s="11">
        <v>21</v>
      </c>
      <c r="B12" s="2" t="s">
        <v>25</v>
      </c>
      <c r="D12" s="18">
        <v>365</v>
      </c>
      <c r="E12" s="19">
        <f t="shared" si="0"/>
        <v>4.1095890410958902E-2</v>
      </c>
      <c r="F12" s="2">
        <v>5435.1</v>
      </c>
      <c r="G12" s="2">
        <v>973.3</v>
      </c>
      <c r="H12" s="2">
        <v>243.32</v>
      </c>
      <c r="I12" s="2">
        <v>919.78</v>
      </c>
      <c r="J12" s="2">
        <v>7571.5</v>
      </c>
      <c r="K12" s="2">
        <f t="shared" si="1"/>
        <v>504.76666666666665</v>
      </c>
      <c r="L12" s="22">
        <f t="shared" si="2"/>
        <v>15</v>
      </c>
      <c r="M12" s="2">
        <f t="shared" si="3"/>
        <v>7571.5</v>
      </c>
    </row>
    <row r="13" spans="1:20" x14ac:dyDescent="0.2">
      <c r="A13" s="11">
        <v>24</v>
      </c>
      <c r="B13" s="2" t="s">
        <v>26</v>
      </c>
      <c r="D13" s="18">
        <v>365</v>
      </c>
      <c r="E13" s="19">
        <f t="shared" si="0"/>
        <v>4.1095890410958902E-2</v>
      </c>
      <c r="F13" s="2">
        <v>7204.65</v>
      </c>
      <c r="G13" s="2">
        <v>973.3</v>
      </c>
      <c r="H13" s="2">
        <v>243.32</v>
      </c>
      <c r="I13" s="2">
        <v>881.96</v>
      </c>
      <c r="J13" s="2">
        <v>9303.23</v>
      </c>
      <c r="K13" s="2">
        <f t="shared" si="1"/>
        <v>620.21533333333332</v>
      </c>
      <c r="L13" s="22">
        <f t="shared" si="2"/>
        <v>15</v>
      </c>
      <c r="M13" s="2">
        <f t="shared" si="3"/>
        <v>9303.23</v>
      </c>
    </row>
    <row r="14" spans="1:20" x14ac:dyDescent="0.2">
      <c r="A14" s="11">
        <v>32</v>
      </c>
      <c r="B14" s="2" t="s">
        <v>27</v>
      </c>
      <c r="D14" s="18">
        <v>365</v>
      </c>
      <c r="E14" s="19">
        <f t="shared" si="0"/>
        <v>4.1095890410958902E-2</v>
      </c>
      <c r="F14" s="2">
        <v>11021.55</v>
      </c>
      <c r="G14" s="2">
        <v>973.3</v>
      </c>
      <c r="H14" s="2">
        <v>243.32</v>
      </c>
      <c r="I14" s="2">
        <v>2311.69</v>
      </c>
      <c r="J14" s="2">
        <v>14549.859999999999</v>
      </c>
      <c r="K14" s="2">
        <f t="shared" si="1"/>
        <v>969.99066666666658</v>
      </c>
      <c r="L14" s="22">
        <f t="shared" si="2"/>
        <v>15</v>
      </c>
      <c r="M14" s="2">
        <f t="shared" si="3"/>
        <v>14549.859999999999</v>
      </c>
    </row>
    <row r="15" spans="1:20" x14ac:dyDescent="0.2">
      <c r="A15" s="11">
        <v>33</v>
      </c>
      <c r="B15" s="2" t="s">
        <v>28</v>
      </c>
      <c r="D15" s="18">
        <v>365</v>
      </c>
      <c r="E15" s="19">
        <f t="shared" si="0"/>
        <v>4.1095890410958902E-2</v>
      </c>
      <c r="F15" s="2">
        <v>11021.55</v>
      </c>
      <c r="G15" s="2">
        <v>973.3</v>
      </c>
      <c r="H15" s="2">
        <v>243.32</v>
      </c>
      <c r="I15" s="2">
        <v>2730.83</v>
      </c>
      <c r="J15" s="2">
        <v>14968.999999999998</v>
      </c>
      <c r="K15" s="2">
        <f t="shared" si="1"/>
        <v>997.93333333333317</v>
      </c>
      <c r="L15" s="22">
        <f t="shared" si="2"/>
        <v>15</v>
      </c>
      <c r="M15" s="2">
        <f t="shared" si="3"/>
        <v>14968.999999999998</v>
      </c>
    </row>
    <row r="16" spans="1:20" x14ac:dyDescent="0.2">
      <c r="A16" s="11">
        <v>34</v>
      </c>
      <c r="B16" s="2" t="s">
        <v>29</v>
      </c>
      <c r="D16" s="18">
        <v>365</v>
      </c>
      <c r="E16" s="19">
        <f t="shared" si="0"/>
        <v>4.1095890410958902E-2</v>
      </c>
      <c r="F16" s="2">
        <v>11021.55</v>
      </c>
      <c r="G16" s="2">
        <v>973.3</v>
      </c>
      <c r="H16" s="2">
        <v>243.32</v>
      </c>
      <c r="I16" s="2">
        <v>2113.75</v>
      </c>
      <c r="J16" s="2">
        <v>14351.919999999998</v>
      </c>
      <c r="K16" s="2">
        <f t="shared" si="1"/>
        <v>956.79466666666656</v>
      </c>
      <c r="L16" s="22">
        <f t="shared" si="2"/>
        <v>15</v>
      </c>
      <c r="M16" s="2">
        <f t="shared" si="3"/>
        <v>14351.919999999998</v>
      </c>
    </row>
    <row r="17" spans="1:13" x14ac:dyDescent="0.2">
      <c r="A17" s="11">
        <v>49</v>
      </c>
      <c r="B17" s="2" t="s">
        <v>30</v>
      </c>
      <c r="D17" s="18">
        <v>365</v>
      </c>
      <c r="E17" s="19">
        <f t="shared" si="0"/>
        <v>4.1095890410958902E-2</v>
      </c>
      <c r="F17" s="2">
        <v>5435.1</v>
      </c>
      <c r="G17" s="2">
        <v>973.3</v>
      </c>
      <c r="H17" s="2">
        <v>243.32</v>
      </c>
      <c r="I17" s="2">
        <v>674.23</v>
      </c>
      <c r="J17" s="2">
        <v>7325.9500000000007</v>
      </c>
      <c r="K17" s="2">
        <f t="shared" si="1"/>
        <v>488.3966666666667</v>
      </c>
      <c r="L17" s="22">
        <f t="shared" si="2"/>
        <v>15</v>
      </c>
      <c r="M17" s="2">
        <f t="shared" si="3"/>
        <v>7325.9500000000007</v>
      </c>
    </row>
    <row r="18" spans="1:13" x14ac:dyDescent="0.2">
      <c r="A18" s="11">
        <v>61</v>
      </c>
      <c r="B18" s="2" t="s">
        <v>31</v>
      </c>
      <c r="D18" s="18">
        <v>365</v>
      </c>
      <c r="E18" s="19">
        <f t="shared" si="0"/>
        <v>4.1095890410958902E-2</v>
      </c>
      <c r="F18" s="2">
        <v>5435.1</v>
      </c>
      <c r="G18" s="2">
        <v>973.3</v>
      </c>
      <c r="H18" s="2">
        <v>243.32</v>
      </c>
      <c r="I18" s="2">
        <v>674.23</v>
      </c>
      <c r="J18" s="2">
        <v>7325.9500000000007</v>
      </c>
      <c r="K18" s="2">
        <f t="shared" si="1"/>
        <v>488.3966666666667</v>
      </c>
      <c r="L18" s="22">
        <f t="shared" si="2"/>
        <v>15</v>
      </c>
      <c r="M18" s="2">
        <f t="shared" si="3"/>
        <v>7325.9500000000007</v>
      </c>
    </row>
    <row r="19" spans="1:13" ht="11.4" customHeight="1" x14ac:dyDescent="0.2">
      <c r="A19" s="11">
        <v>70</v>
      </c>
      <c r="B19" s="2" t="s">
        <v>32</v>
      </c>
      <c r="D19" s="18">
        <v>365</v>
      </c>
      <c r="E19" s="19">
        <f t="shared" si="0"/>
        <v>4.1095890410958902E-2</v>
      </c>
      <c r="F19" s="2">
        <v>5716.35</v>
      </c>
      <c r="G19" s="2">
        <v>973.3</v>
      </c>
      <c r="H19" s="2">
        <v>243.32</v>
      </c>
      <c r="I19" s="2">
        <v>963.93</v>
      </c>
      <c r="J19" s="2">
        <v>2180.5499999999997</v>
      </c>
      <c r="K19" s="2">
        <f t="shared" si="1"/>
        <v>145.36999999999998</v>
      </c>
      <c r="L19" s="22">
        <f t="shared" si="2"/>
        <v>15</v>
      </c>
      <c r="M19" s="2">
        <f t="shared" si="3"/>
        <v>2180.5499999999997</v>
      </c>
    </row>
    <row r="20" spans="1:13" x14ac:dyDescent="0.2">
      <c r="A20" s="11">
        <v>75</v>
      </c>
      <c r="B20" s="2" t="s">
        <v>33</v>
      </c>
      <c r="D20" s="18">
        <v>365</v>
      </c>
      <c r="E20" s="19">
        <f t="shared" si="0"/>
        <v>4.1095890410958902E-2</v>
      </c>
      <c r="F20" s="2">
        <v>8533.35</v>
      </c>
      <c r="G20" s="2">
        <v>973.3</v>
      </c>
      <c r="H20" s="2">
        <v>243.32</v>
      </c>
      <c r="I20" s="2">
        <v>1032.01</v>
      </c>
      <c r="J20" s="2">
        <v>10781.98</v>
      </c>
      <c r="K20" s="2">
        <f t="shared" si="1"/>
        <v>718.79866666666669</v>
      </c>
      <c r="L20" s="22">
        <f t="shared" si="2"/>
        <v>15</v>
      </c>
      <c r="M20" s="2">
        <f t="shared" si="3"/>
        <v>10781.98</v>
      </c>
    </row>
    <row r="21" spans="1:13" x14ac:dyDescent="0.2">
      <c r="A21" s="11">
        <v>83</v>
      </c>
      <c r="B21" s="2" t="s">
        <v>34</v>
      </c>
      <c r="D21" s="18">
        <v>365</v>
      </c>
      <c r="E21" s="19">
        <f t="shared" si="0"/>
        <v>4.1095890410958902E-2</v>
      </c>
      <c r="F21" s="2">
        <v>5595.6</v>
      </c>
      <c r="G21" s="2">
        <v>973.3</v>
      </c>
      <c r="H21" s="2">
        <v>243.32</v>
      </c>
      <c r="I21" s="2">
        <v>693.08</v>
      </c>
      <c r="J21" s="2">
        <v>7505.3</v>
      </c>
      <c r="K21" s="2">
        <f t="shared" si="1"/>
        <v>500.35333333333335</v>
      </c>
      <c r="L21" s="22">
        <f t="shared" si="2"/>
        <v>15</v>
      </c>
      <c r="M21" s="2">
        <f t="shared" si="3"/>
        <v>7505.3</v>
      </c>
    </row>
    <row r="22" spans="1:13" x14ac:dyDescent="0.2">
      <c r="A22" s="11">
        <v>86</v>
      </c>
      <c r="B22" s="2" t="s">
        <v>35</v>
      </c>
      <c r="D22" s="18">
        <v>365</v>
      </c>
      <c r="E22" s="19">
        <f t="shared" si="0"/>
        <v>4.1095890410958902E-2</v>
      </c>
      <c r="F22" s="2">
        <v>7554.15</v>
      </c>
      <c r="G22" s="2">
        <v>973.3</v>
      </c>
      <c r="H22" s="2">
        <v>243.32</v>
      </c>
      <c r="I22" s="2">
        <v>1285.32</v>
      </c>
      <c r="J22" s="2">
        <v>10056.089999999998</v>
      </c>
      <c r="K22" s="2">
        <f t="shared" si="1"/>
        <v>670.40599999999984</v>
      </c>
      <c r="L22" s="22">
        <f t="shared" si="2"/>
        <v>15</v>
      </c>
      <c r="M22" s="2">
        <f t="shared" si="3"/>
        <v>10056.089999999998</v>
      </c>
    </row>
    <row r="23" spans="1:13" x14ac:dyDescent="0.2">
      <c r="A23" s="11">
        <v>88</v>
      </c>
      <c r="B23" s="2" t="s">
        <v>36</v>
      </c>
      <c r="D23" s="18">
        <v>365</v>
      </c>
      <c r="E23" s="19">
        <f t="shared" si="0"/>
        <v>4.1095890410958902E-2</v>
      </c>
      <c r="F23" s="2">
        <v>7554.15</v>
      </c>
      <c r="G23" s="2">
        <v>973.3</v>
      </c>
      <c r="H23" s="2">
        <v>243.32</v>
      </c>
      <c r="I23" s="2">
        <v>1257.98</v>
      </c>
      <c r="J23" s="2">
        <v>10028.749999999998</v>
      </c>
      <c r="K23" s="2">
        <f t="shared" si="1"/>
        <v>668.58333333333326</v>
      </c>
      <c r="L23" s="22">
        <f t="shared" si="2"/>
        <v>15</v>
      </c>
      <c r="M23" s="2">
        <f t="shared" si="3"/>
        <v>10028.749999999998</v>
      </c>
    </row>
    <row r="24" spans="1:13" x14ac:dyDescent="0.2">
      <c r="A24" s="11">
        <v>107</v>
      </c>
      <c r="B24" s="2" t="s">
        <v>37</v>
      </c>
      <c r="D24" s="18">
        <v>365</v>
      </c>
      <c r="E24" s="19">
        <f t="shared" si="0"/>
        <v>4.1095890410958902E-2</v>
      </c>
      <c r="F24" s="2">
        <v>5434.8</v>
      </c>
      <c r="G24" s="2">
        <v>973.3</v>
      </c>
      <c r="H24" s="2">
        <v>243.32</v>
      </c>
      <c r="I24" s="2">
        <v>1175.67</v>
      </c>
      <c r="J24" s="2">
        <v>7827.09</v>
      </c>
      <c r="K24" s="2">
        <f t="shared" si="1"/>
        <v>521.80600000000004</v>
      </c>
      <c r="L24" s="22">
        <f t="shared" si="2"/>
        <v>15</v>
      </c>
      <c r="M24" s="2">
        <f t="shared" si="3"/>
        <v>7827.09</v>
      </c>
    </row>
    <row r="25" spans="1:13" x14ac:dyDescent="0.2">
      <c r="A25" s="11">
        <v>124</v>
      </c>
      <c r="B25" s="2" t="s">
        <v>38</v>
      </c>
      <c r="D25" s="18">
        <v>365</v>
      </c>
      <c r="E25" s="19">
        <f t="shared" si="0"/>
        <v>4.1095890410958902E-2</v>
      </c>
      <c r="F25" s="2">
        <v>11021.55</v>
      </c>
      <c r="G25" s="2">
        <v>973.3</v>
      </c>
      <c r="H25" s="2">
        <v>243.32</v>
      </c>
      <c r="I25" s="2">
        <v>2311.69</v>
      </c>
      <c r="J25" s="2">
        <v>14549.859999999999</v>
      </c>
      <c r="K25" s="2">
        <f t="shared" si="1"/>
        <v>969.99066666666658</v>
      </c>
      <c r="L25" s="22">
        <f t="shared" si="2"/>
        <v>15</v>
      </c>
      <c r="M25" s="2">
        <f t="shared" si="3"/>
        <v>14549.859999999999</v>
      </c>
    </row>
    <row r="26" spans="1:13" x14ac:dyDescent="0.2">
      <c r="A26" s="11">
        <v>133</v>
      </c>
      <c r="B26" s="2" t="s">
        <v>39</v>
      </c>
      <c r="D26" s="18">
        <v>365</v>
      </c>
      <c r="E26" s="19">
        <f t="shared" si="0"/>
        <v>4.1095890410958902E-2</v>
      </c>
      <c r="F26" s="2">
        <v>7554.15</v>
      </c>
      <c r="G26" s="2">
        <v>973.3</v>
      </c>
      <c r="H26" s="2">
        <v>243.32</v>
      </c>
      <c r="I26" s="2">
        <v>1257.98</v>
      </c>
      <c r="J26" s="2">
        <v>10028.749999999998</v>
      </c>
      <c r="K26" s="2">
        <f t="shared" si="1"/>
        <v>668.58333333333326</v>
      </c>
      <c r="L26" s="22">
        <f t="shared" si="2"/>
        <v>15</v>
      </c>
      <c r="M26" s="2">
        <f t="shared" si="3"/>
        <v>10028.749999999998</v>
      </c>
    </row>
    <row r="27" spans="1:13" x14ac:dyDescent="0.2">
      <c r="A27" s="11">
        <v>138</v>
      </c>
      <c r="B27" s="2" t="s">
        <v>40</v>
      </c>
      <c r="D27" s="18">
        <v>365</v>
      </c>
      <c r="E27" s="19">
        <f t="shared" si="0"/>
        <v>4.1095890410958902E-2</v>
      </c>
      <c r="F27" s="2">
        <v>7554.15</v>
      </c>
      <c r="G27" s="2">
        <v>973.3</v>
      </c>
      <c r="H27" s="2">
        <v>243.32</v>
      </c>
      <c r="I27" s="2">
        <v>1257.98</v>
      </c>
      <c r="J27" s="2">
        <v>10028.749999999998</v>
      </c>
      <c r="K27" s="2">
        <f t="shared" si="1"/>
        <v>668.58333333333326</v>
      </c>
      <c r="L27" s="22">
        <f t="shared" si="2"/>
        <v>15</v>
      </c>
      <c r="M27" s="2">
        <f t="shared" si="3"/>
        <v>10028.749999999998</v>
      </c>
    </row>
    <row r="28" spans="1:13" x14ac:dyDescent="0.2">
      <c r="A28" s="11">
        <v>153</v>
      </c>
      <c r="B28" s="2" t="s">
        <v>41</v>
      </c>
      <c r="D28" s="18">
        <v>365</v>
      </c>
      <c r="E28" s="19">
        <f t="shared" si="0"/>
        <v>4.1095890410958902E-2</v>
      </c>
      <c r="F28" s="2">
        <v>7554.15</v>
      </c>
      <c r="G28" s="2">
        <v>973.3</v>
      </c>
      <c r="H28" s="2">
        <v>243.32</v>
      </c>
      <c r="I28" s="2">
        <v>922.99</v>
      </c>
      <c r="J28" s="2">
        <v>9693.7599999999984</v>
      </c>
      <c r="K28" s="2">
        <f t="shared" si="1"/>
        <v>646.25066666666658</v>
      </c>
      <c r="L28" s="22">
        <f t="shared" si="2"/>
        <v>15</v>
      </c>
      <c r="M28" s="2">
        <f t="shared" si="3"/>
        <v>9693.7599999999984</v>
      </c>
    </row>
    <row r="29" spans="1:13" x14ac:dyDescent="0.2">
      <c r="A29" s="11">
        <v>211</v>
      </c>
      <c r="B29" s="2" t="s">
        <v>42</v>
      </c>
      <c r="D29" s="18">
        <v>365</v>
      </c>
      <c r="E29" s="19">
        <f t="shared" si="0"/>
        <v>4.1095890410958902E-2</v>
      </c>
      <c r="F29" s="2">
        <v>5435.1</v>
      </c>
      <c r="G29" s="2">
        <v>973.3</v>
      </c>
      <c r="H29" s="2">
        <v>243.32</v>
      </c>
      <c r="I29" s="2">
        <v>898.97</v>
      </c>
      <c r="J29" s="2">
        <v>7550.6900000000005</v>
      </c>
      <c r="K29" s="2">
        <f t="shared" si="1"/>
        <v>503.37933333333336</v>
      </c>
      <c r="L29" s="22">
        <f t="shared" si="2"/>
        <v>15</v>
      </c>
      <c r="M29" s="2">
        <f t="shared" si="3"/>
        <v>7550.6900000000005</v>
      </c>
    </row>
    <row r="30" spans="1:13" x14ac:dyDescent="0.2">
      <c r="A30" s="11">
        <v>218</v>
      </c>
      <c r="B30" s="2" t="s">
        <v>43</v>
      </c>
      <c r="D30" s="18">
        <v>365</v>
      </c>
      <c r="E30" s="19">
        <f t="shared" si="0"/>
        <v>4.1095890410958902E-2</v>
      </c>
      <c r="F30" s="2">
        <v>5435.1</v>
      </c>
      <c r="G30" s="2">
        <v>973.3</v>
      </c>
      <c r="H30" s="2">
        <v>243.32</v>
      </c>
      <c r="I30" s="2">
        <v>674.23</v>
      </c>
      <c r="J30" s="2">
        <v>7325.9500000000007</v>
      </c>
      <c r="K30" s="2">
        <f t="shared" si="1"/>
        <v>488.3966666666667</v>
      </c>
      <c r="L30" s="22">
        <f t="shared" si="2"/>
        <v>15</v>
      </c>
      <c r="M30" s="2">
        <f t="shared" si="3"/>
        <v>7325.9500000000007</v>
      </c>
    </row>
    <row r="31" spans="1:13" x14ac:dyDescent="0.2">
      <c r="A31" s="11">
        <v>228</v>
      </c>
      <c r="B31" s="2" t="s">
        <v>44</v>
      </c>
      <c r="D31" s="18">
        <v>365</v>
      </c>
      <c r="E31" s="19">
        <f t="shared" si="0"/>
        <v>4.1095890410958902E-2</v>
      </c>
      <c r="F31" s="2">
        <v>7554.15</v>
      </c>
      <c r="G31" s="2">
        <v>973.3</v>
      </c>
      <c r="H31" s="2">
        <v>243.32</v>
      </c>
      <c r="I31" s="2">
        <v>601.66</v>
      </c>
      <c r="J31" s="2">
        <v>9372.4299999999985</v>
      </c>
      <c r="K31" s="2">
        <f t="shared" si="1"/>
        <v>624.82866666666655</v>
      </c>
      <c r="L31" s="22">
        <f t="shared" si="2"/>
        <v>15</v>
      </c>
      <c r="M31" s="2">
        <f t="shared" si="3"/>
        <v>9372.4299999999985</v>
      </c>
    </row>
    <row r="32" spans="1:13" x14ac:dyDescent="0.2">
      <c r="A32" s="11">
        <v>229</v>
      </c>
      <c r="B32" s="2" t="s">
        <v>45</v>
      </c>
      <c r="D32" s="18">
        <v>365</v>
      </c>
      <c r="E32" s="19">
        <f t="shared" si="0"/>
        <v>4.1095890410958902E-2</v>
      </c>
      <c r="F32" s="2">
        <v>5435.1</v>
      </c>
      <c r="G32" s="2">
        <v>973.3</v>
      </c>
      <c r="H32" s="2">
        <v>243.32</v>
      </c>
      <c r="I32" s="2">
        <v>439.09</v>
      </c>
      <c r="J32" s="2">
        <v>7090.81</v>
      </c>
      <c r="K32" s="2">
        <f t="shared" si="1"/>
        <v>472.72066666666672</v>
      </c>
      <c r="L32" s="22">
        <f t="shared" si="2"/>
        <v>15</v>
      </c>
      <c r="M32" s="2">
        <f t="shared" si="3"/>
        <v>7090.81</v>
      </c>
    </row>
    <row r="33" spans="1:13" x14ac:dyDescent="0.2">
      <c r="A33" s="11">
        <v>253</v>
      </c>
      <c r="B33" s="2" t="s">
        <v>46</v>
      </c>
      <c r="D33" s="18">
        <v>365</v>
      </c>
      <c r="E33" s="19">
        <f t="shared" si="0"/>
        <v>4.1095890410958902E-2</v>
      </c>
      <c r="F33" s="2">
        <v>5435.1</v>
      </c>
      <c r="G33" s="2">
        <v>973.3</v>
      </c>
      <c r="H33" s="2">
        <v>243.32</v>
      </c>
      <c r="I33" s="2">
        <v>439.09</v>
      </c>
      <c r="J33" s="2">
        <v>7090.81</v>
      </c>
      <c r="K33" s="2">
        <f t="shared" si="1"/>
        <v>472.72066666666672</v>
      </c>
      <c r="L33" s="22">
        <f t="shared" si="2"/>
        <v>15</v>
      </c>
      <c r="M33" s="2">
        <f t="shared" si="3"/>
        <v>7090.81</v>
      </c>
    </row>
    <row r="34" spans="1:13" ht="9.6" customHeight="1" x14ac:dyDescent="0.2">
      <c r="A34" s="11">
        <v>270</v>
      </c>
      <c r="B34" s="2" t="s">
        <v>47</v>
      </c>
      <c r="D34" s="18">
        <v>365</v>
      </c>
      <c r="E34" s="19">
        <f t="shared" si="0"/>
        <v>4.1095890410958902E-2</v>
      </c>
      <c r="F34" s="2">
        <v>7554.15</v>
      </c>
      <c r="G34" s="2">
        <v>973.3</v>
      </c>
      <c r="H34" s="2">
        <v>243.32</v>
      </c>
      <c r="I34" s="2">
        <v>289.75</v>
      </c>
      <c r="J34" s="2">
        <v>9060.5199999999986</v>
      </c>
      <c r="K34" s="2">
        <f t="shared" si="1"/>
        <v>604.03466666666657</v>
      </c>
      <c r="L34" s="22">
        <f t="shared" si="2"/>
        <v>15</v>
      </c>
      <c r="M34" s="2">
        <f t="shared" si="3"/>
        <v>9060.5199999999986</v>
      </c>
    </row>
    <row r="35" spans="1:13" x14ac:dyDescent="0.2">
      <c r="A35" s="11">
        <v>278</v>
      </c>
      <c r="B35" s="2" t="s">
        <v>48</v>
      </c>
      <c r="D35" s="18">
        <v>365</v>
      </c>
      <c r="E35" s="19">
        <f t="shared" si="0"/>
        <v>4.1095890410958902E-2</v>
      </c>
      <c r="F35" s="2">
        <v>7194.75</v>
      </c>
      <c r="G35" s="2">
        <v>973.3</v>
      </c>
      <c r="H35" s="2">
        <v>243.32</v>
      </c>
      <c r="I35" s="2">
        <v>208.47</v>
      </c>
      <c r="J35" s="2">
        <v>8619.84</v>
      </c>
      <c r="K35" s="2">
        <f t="shared" si="1"/>
        <v>574.65600000000006</v>
      </c>
      <c r="L35" s="22">
        <f t="shared" si="2"/>
        <v>15</v>
      </c>
      <c r="M35" s="2">
        <f t="shared" si="3"/>
        <v>8619.84</v>
      </c>
    </row>
    <row r="36" spans="1:13" x14ac:dyDescent="0.2">
      <c r="A36" s="11">
        <v>289</v>
      </c>
      <c r="B36" s="2" t="s">
        <v>49</v>
      </c>
      <c r="D36" s="18">
        <v>365</v>
      </c>
      <c r="E36" s="19">
        <f t="shared" si="0"/>
        <v>4.1095890410958902E-2</v>
      </c>
      <c r="F36" s="2">
        <v>5716.35</v>
      </c>
      <c r="G36" s="2">
        <v>973.3</v>
      </c>
      <c r="H36" s="2">
        <v>243.32</v>
      </c>
      <c r="I36" s="2">
        <v>230.33</v>
      </c>
      <c r="J36" s="2">
        <v>7163.3</v>
      </c>
      <c r="K36" s="2">
        <f t="shared" si="1"/>
        <v>477.55333333333334</v>
      </c>
      <c r="L36" s="22">
        <f t="shared" si="2"/>
        <v>15</v>
      </c>
      <c r="M36" s="2">
        <f t="shared" si="3"/>
        <v>7163.3</v>
      </c>
    </row>
    <row r="37" spans="1:13" x14ac:dyDescent="0.2">
      <c r="A37" s="11">
        <v>306</v>
      </c>
      <c r="B37" s="2" t="s">
        <v>50</v>
      </c>
      <c r="D37" s="18">
        <v>365</v>
      </c>
      <c r="E37" s="19">
        <f t="shared" si="0"/>
        <v>4.1095890410958902E-2</v>
      </c>
      <c r="F37" s="2">
        <v>7347.9</v>
      </c>
      <c r="G37" s="2">
        <v>973.3</v>
      </c>
      <c r="H37" s="2">
        <v>243.32</v>
      </c>
      <c r="I37" s="2">
        <v>845.52</v>
      </c>
      <c r="J37" s="2">
        <v>9410.0399999999991</v>
      </c>
      <c r="K37" s="2">
        <f t="shared" si="1"/>
        <v>627.3359999999999</v>
      </c>
      <c r="L37" s="22">
        <f t="shared" si="2"/>
        <v>15</v>
      </c>
      <c r="M37" s="2">
        <f t="shared" si="3"/>
        <v>9410.0399999999991</v>
      </c>
    </row>
    <row r="38" spans="1:13" x14ac:dyDescent="0.2">
      <c r="A38" s="11">
        <v>341</v>
      </c>
      <c r="B38" s="2" t="s">
        <v>51</v>
      </c>
      <c r="D38" s="18">
        <v>365</v>
      </c>
      <c r="E38" s="19">
        <f t="shared" si="0"/>
        <v>4.1095890410958902E-2</v>
      </c>
      <c r="F38" s="2">
        <v>7204.65</v>
      </c>
      <c r="G38" s="2">
        <v>973.3</v>
      </c>
      <c r="H38" s="2">
        <v>243.32</v>
      </c>
      <c r="I38" s="2">
        <v>276.35000000000002</v>
      </c>
      <c r="J38" s="2">
        <v>8697.6200000000008</v>
      </c>
      <c r="K38" s="2">
        <f t="shared" si="1"/>
        <v>579.84133333333341</v>
      </c>
      <c r="L38" s="22">
        <f t="shared" si="2"/>
        <v>15</v>
      </c>
      <c r="M38" s="2">
        <f t="shared" si="3"/>
        <v>8697.6200000000008</v>
      </c>
    </row>
    <row r="39" spans="1:13" x14ac:dyDescent="0.2">
      <c r="A39" s="11">
        <v>351</v>
      </c>
      <c r="B39" s="2" t="s">
        <v>52</v>
      </c>
      <c r="D39" s="18">
        <v>365</v>
      </c>
      <c r="E39" s="19">
        <f t="shared" si="0"/>
        <v>4.1095890410958902E-2</v>
      </c>
      <c r="F39" s="2">
        <v>7194.6</v>
      </c>
      <c r="G39" s="2">
        <v>973.3</v>
      </c>
      <c r="H39" s="2">
        <v>243.32</v>
      </c>
      <c r="I39" s="2">
        <v>0</v>
      </c>
      <c r="J39" s="2">
        <v>8411.2200000000012</v>
      </c>
      <c r="K39" s="2">
        <f t="shared" si="1"/>
        <v>560.74800000000005</v>
      </c>
      <c r="L39" s="22">
        <f t="shared" si="2"/>
        <v>15</v>
      </c>
      <c r="M39" s="2">
        <f t="shared" si="3"/>
        <v>8411.2200000000012</v>
      </c>
    </row>
    <row r="40" spans="1:13" x14ac:dyDescent="0.2">
      <c r="A40" s="11">
        <v>356</v>
      </c>
      <c r="B40" s="2" t="s">
        <v>53</v>
      </c>
      <c r="D40" s="18">
        <v>365</v>
      </c>
      <c r="E40" s="19">
        <f t="shared" si="0"/>
        <v>4.1095890410958902E-2</v>
      </c>
      <c r="F40" s="2">
        <v>5226.8999999999996</v>
      </c>
      <c r="G40" s="2">
        <v>973.3</v>
      </c>
      <c r="H40" s="2">
        <v>243.32</v>
      </c>
      <c r="I40" s="2">
        <v>0</v>
      </c>
      <c r="J40" s="2">
        <v>6443.5199999999995</v>
      </c>
      <c r="K40" s="2">
        <f t="shared" si="1"/>
        <v>429.56799999999998</v>
      </c>
      <c r="L40" s="22">
        <f t="shared" si="2"/>
        <v>15</v>
      </c>
      <c r="M40" s="2">
        <f t="shared" si="3"/>
        <v>6443.5199999999995</v>
      </c>
    </row>
    <row r="41" spans="1:13" x14ac:dyDescent="0.2">
      <c r="A41" s="11">
        <v>372</v>
      </c>
      <c r="B41" s="2" t="s">
        <v>54</v>
      </c>
      <c r="D41" s="18">
        <v>365</v>
      </c>
      <c r="E41" s="19">
        <f t="shared" si="0"/>
        <v>4.1095890410958902E-2</v>
      </c>
      <c r="F41" s="2">
        <v>5434.95</v>
      </c>
      <c r="G41" s="2">
        <v>973.3</v>
      </c>
      <c r="H41" s="2">
        <v>243.32</v>
      </c>
      <c r="I41" s="2">
        <v>0</v>
      </c>
      <c r="J41" s="2">
        <v>6651.57</v>
      </c>
      <c r="K41" s="2">
        <f t="shared" ref="K41:K63" si="4">J41/15</f>
        <v>443.43799999999999</v>
      </c>
      <c r="L41" s="22">
        <f t="shared" si="2"/>
        <v>15</v>
      </c>
      <c r="M41" s="2">
        <f t="shared" ref="M41:M63" si="5">K41*L41</f>
        <v>6651.57</v>
      </c>
    </row>
    <row r="42" spans="1:13" x14ac:dyDescent="0.2">
      <c r="A42" s="11">
        <v>378</v>
      </c>
      <c r="B42" s="2" t="s">
        <v>55</v>
      </c>
      <c r="D42" s="18">
        <v>365</v>
      </c>
      <c r="E42" s="19">
        <f t="shared" si="0"/>
        <v>4.1095890410958902E-2</v>
      </c>
      <c r="F42" s="2">
        <v>4831.6499999999996</v>
      </c>
      <c r="G42" s="2">
        <v>973.3</v>
      </c>
      <c r="H42" s="2">
        <v>243.32</v>
      </c>
      <c r="I42" s="2">
        <v>0</v>
      </c>
      <c r="J42" s="2">
        <v>6048.2699999999995</v>
      </c>
      <c r="K42" s="2">
        <f t="shared" si="4"/>
        <v>403.21799999999996</v>
      </c>
      <c r="L42" s="22">
        <f t="shared" si="2"/>
        <v>15</v>
      </c>
      <c r="M42" s="2">
        <f t="shared" si="5"/>
        <v>6048.2699999999995</v>
      </c>
    </row>
    <row r="43" spans="1:13" x14ac:dyDescent="0.2">
      <c r="A43" s="11">
        <v>390</v>
      </c>
      <c r="B43" s="2" t="s">
        <v>56</v>
      </c>
      <c r="D43" s="18">
        <v>365</v>
      </c>
      <c r="E43" s="19">
        <f t="shared" si="0"/>
        <v>4.1095890410958902E-2</v>
      </c>
      <c r="F43" s="2">
        <v>20150.55</v>
      </c>
      <c r="G43" s="2">
        <v>0</v>
      </c>
      <c r="H43" s="2">
        <v>0</v>
      </c>
      <c r="I43" s="2">
        <v>0</v>
      </c>
      <c r="J43" s="2">
        <v>20150.55</v>
      </c>
      <c r="K43" s="2">
        <f t="shared" si="4"/>
        <v>1343.37</v>
      </c>
      <c r="L43" s="22">
        <f t="shared" si="2"/>
        <v>15</v>
      </c>
      <c r="M43" s="2">
        <f t="shared" si="5"/>
        <v>20150.55</v>
      </c>
    </row>
    <row r="44" spans="1:13" x14ac:dyDescent="0.2">
      <c r="A44" s="11">
        <v>393</v>
      </c>
      <c r="B44" s="2" t="s">
        <v>57</v>
      </c>
      <c r="D44" s="18">
        <v>365</v>
      </c>
      <c r="E44" s="19">
        <f t="shared" si="0"/>
        <v>4.1095890410958902E-2</v>
      </c>
      <c r="F44" s="2">
        <v>12204.75</v>
      </c>
      <c r="G44" s="2">
        <v>0</v>
      </c>
      <c r="H44" s="2">
        <v>0</v>
      </c>
      <c r="I44" s="2">
        <v>0</v>
      </c>
      <c r="J44" s="2">
        <v>12204.75</v>
      </c>
      <c r="K44" s="2">
        <f t="shared" si="4"/>
        <v>813.65</v>
      </c>
      <c r="L44" s="22">
        <f t="shared" si="2"/>
        <v>15</v>
      </c>
      <c r="M44" s="2">
        <f t="shared" si="5"/>
        <v>12204.75</v>
      </c>
    </row>
    <row r="45" spans="1:13" x14ac:dyDescent="0.2">
      <c r="A45" s="11">
        <v>396</v>
      </c>
      <c r="B45" s="2" t="s">
        <v>58</v>
      </c>
      <c r="D45" s="18">
        <v>365</v>
      </c>
      <c r="E45" s="19">
        <f t="shared" si="0"/>
        <v>4.1095890410958902E-2</v>
      </c>
      <c r="F45" s="2">
        <v>12204.75</v>
      </c>
      <c r="G45" s="2">
        <v>0</v>
      </c>
      <c r="H45" s="2">
        <v>0</v>
      </c>
      <c r="I45" s="2">
        <v>0</v>
      </c>
      <c r="J45" s="2">
        <v>12204.75</v>
      </c>
      <c r="K45" s="2">
        <f t="shared" si="4"/>
        <v>813.65</v>
      </c>
      <c r="L45" s="22">
        <f t="shared" si="2"/>
        <v>15</v>
      </c>
      <c r="M45" s="2">
        <f t="shared" si="5"/>
        <v>12204.75</v>
      </c>
    </row>
    <row r="46" spans="1:13" x14ac:dyDescent="0.2">
      <c r="A46" s="11">
        <v>400</v>
      </c>
      <c r="B46" s="2" t="s">
        <v>59</v>
      </c>
      <c r="D46" s="18">
        <v>365</v>
      </c>
      <c r="E46" s="19">
        <f t="shared" si="0"/>
        <v>4.1095890410958902E-2</v>
      </c>
      <c r="F46" s="2">
        <v>12204.75</v>
      </c>
      <c r="G46" s="2">
        <v>0</v>
      </c>
      <c r="H46" s="2">
        <v>0</v>
      </c>
      <c r="I46" s="2">
        <v>0</v>
      </c>
      <c r="J46" s="2">
        <v>12204.75</v>
      </c>
      <c r="K46" s="2">
        <f t="shared" si="4"/>
        <v>813.65</v>
      </c>
      <c r="L46" s="22">
        <f t="shared" si="2"/>
        <v>15</v>
      </c>
      <c r="M46" s="2">
        <f t="shared" si="5"/>
        <v>12204.75</v>
      </c>
    </row>
    <row r="47" spans="1:13" x14ac:dyDescent="0.2">
      <c r="A47" s="11">
        <v>403</v>
      </c>
      <c r="B47" s="2" t="s">
        <v>60</v>
      </c>
      <c r="D47" s="18">
        <v>365</v>
      </c>
      <c r="E47" s="19">
        <f t="shared" si="0"/>
        <v>4.1095890410958902E-2</v>
      </c>
      <c r="F47" s="2">
        <v>12204.75</v>
      </c>
      <c r="G47" s="2">
        <v>0</v>
      </c>
      <c r="H47" s="2">
        <v>0</v>
      </c>
      <c r="I47" s="2">
        <v>0</v>
      </c>
      <c r="J47" s="2">
        <v>12204.75</v>
      </c>
      <c r="K47" s="2">
        <f t="shared" si="4"/>
        <v>813.65</v>
      </c>
      <c r="L47" s="22">
        <f t="shared" si="2"/>
        <v>15</v>
      </c>
      <c r="M47" s="2">
        <f t="shared" si="5"/>
        <v>12204.75</v>
      </c>
    </row>
    <row r="48" spans="1:13" x14ac:dyDescent="0.2">
      <c r="A48" s="11">
        <v>405</v>
      </c>
      <c r="B48" s="2" t="s">
        <v>61</v>
      </c>
      <c r="D48" s="18">
        <v>365</v>
      </c>
      <c r="E48" s="19">
        <f t="shared" si="0"/>
        <v>4.1095890410958902E-2</v>
      </c>
      <c r="F48" s="2">
        <v>12204.75</v>
      </c>
      <c r="G48" s="2">
        <v>0</v>
      </c>
      <c r="H48" s="2">
        <v>0</v>
      </c>
      <c r="I48" s="2">
        <v>0</v>
      </c>
      <c r="J48" s="2">
        <v>12204.75</v>
      </c>
      <c r="K48" s="2">
        <f t="shared" si="4"/>
        <v>813.65</v>
      </c>
      <c r="L48" s="22">
        <f t="shared" si="2"/>
        <v>15</v>
      </c>
      <c r="M48" s="2">
        <f t="shared" si="5"/>
        <v>12204.75</v>
      </c>
    </row>
    <row r="49" spans="1:13" x14ac:dyDescent="0.2">
      <c r="A49" s="11">
        <v>407</v>
      </c>
      <c r="B49" s="2" t="s">
        <v>62</v>
      </c>
      <c r="D49" s="18">
        <v>365</v>
      </c>
      <c r="E49" s="19">
        <f t="shared" si="0"/>
        <v>4.1095890410958902E-2</v>
      </c>
      <c r="F49" s="2">
        <v>7194.75</v>
      </c>
      <c r="G49" s="2">
        <v>0</v>
      </c>
      <c r="H49" s="2">
        <v>0</v>
      </c>
      <c r="I49" s="2">
        <v>0</v>
      </c>
      <c r="J49" s="2">
        <v>7194.75</v>
      </c>
      <c r="K49" s="2">
        <f t="shared" si="4"/>
        <v>479.65</v>
      </c>
      <c r="L49" s="22">
        <f t="shared" si="2"/>
        <v>15</v>
      </c>
      <c r="M49" s="2">
        <f t="shared" si="5"/>
        <v>7194.75</v>
      </c>
    </row>
    <row r="50" spans="1:13" x14ac:dyDescent="0.2">
      <c r="A50" s="11">
        <v>411</v>
      </c>
      <c r="B50" s="2" t="s">
        <v>63</v>
      </c>
      <c r="D50" s="18">
        <v>365</v>
      </c>
      <c r="E50" s="19">
        <v>4.1095890410958902E-2</v>
      </c>
      <c r="F50" s="2">
        <v>12204.75</v>
      </c>
      <c r="G50" s="2">
        <v>0</v>
      </c>
      <c r="H50" s="2">
        <v>0</v>
      </c>
      <c r="I50" s="2">
        <v>0</v>
      </c>
      <c r="J50" s="2">
        <v>12204.75</v>
      </c>
      <c r="K50" s="2">
        <f t="shared" si="4"/>
        <v>813.65</v>
      </c>
      <c r="L50" s="22">
        <f t="shared" si="2"/>
        <v>15</v>
      </c>
      <c r="M50" s="2">
        <f t="shared" si="5"/>
        <v>12204.75</v>
      </c>
    </row>
    <row r="51" spans="1:13" ht="10.8" customHeight="1" x14ac:dyDescent="0.2">
      <c r="A51" s="11">
        <v>413</v>
      </c>
      <c r="B51" s="2" t="s">
        <v>64</v>
      </c>
      <c r="C51" s="16">
        <v>45597</v>
      </c>
      <c r="D51" s="18">
        <f>D50-31</f>
        <v>334</v>
      </c>
      <c r="E51" s="19">
        <v>4.1095890410958902E-2</v>
      </c>
      <c r="F51" s="2">
        <v>9516</v>
      </c>
      <c r="G51" s="2">
        <v>0</v>
      </c>
      <c r="H51" s="2">
        <v>0</v>
      </c>
      <c r="I51" s="2">
        <v>0</v>
      </c>
      <c r="J51" s="2">
        <v>9516</v>
      </c>
      <c r="K51" s="2">
        <f t="shared" si="4"/>
        <v>634.4</v>
      </c>
      <c r="L51" s="22">
        <f t="shared" ref="L51:L63" si="6">E51*D51</f>
        <v>13.726027397260273</v>
      </c>
      <c r="M51" s="2">
        <f t="shared" si="5"/>
        <v>8707.7917808219172</v>
      </c>
    </row>
    <row r="52" spans="1:13" x14ac:dyDescent="0.2">
      <c r="A52" s="11">
        <v>416</v>
      </c>
      <c r="B52" s="2" t="s">
        <v>65</v>
      </c>
      <c r="C52" s="16">
        <v>45611</v>
      </c>
      <c r="D52" s="18">
        <f>D50-46</f>
        <v>319</v>
      </c>
      <c r="E52" s="19">
        <v>4.1095890410958902E-2</v>
      </c>
      <c r="F52" s="2">
        <v>12204.75</v>
      </c>
      <c r="G52" s="2">
        <v>0</v>
      </c>
      <c r="H52" s="2">
        <v>0</v>
      </c>
      <c r="I52" s="2">
        <v>0</v>
      </c>
      <c r="J52" s="2">
        <v>12204.75</v>
      </c>
      <c r="K52" s="2">
        <f t="shared" si="4"/>
        <v>813.65</v>
      </c>
      <c r="L52" s="22">
        <f t="shared" si="6"/>
        <v>13.109589041095889</v>
      </c>
      <c r="M52" s="2">
        <f t="shared" si="5"/>
        <v>10666.61712328767</v>
      </c>
    </row>
    <row r="53" spans="1:13" x14ac:dyDescent="0.2">
      <c r="A53" s="11">
        <v>417</v>
      </c>
      <c r="B53" s="2" t="s">
        <v>66</v>
      </c>
      <c r="C53" s="16">
        <v>45611</v>
      </c>
      <c r="D53" s="18">
        <f>D50-46</f>
        <v>319</v>
      </c>
      <c r="E53" s="19">
        <v>4.1095890410958902E-2</v>
      </c>
      <c r="F53" s="2">
        <v>12204.75</v>
      </c>
      <c r="G53" s="2">
        <v>0</v>
      </c>
      <c r="H53" s="2">
        <v>0</v>
      </c>
      <c r="I53" s="2">
        <v>0</v>
      </c>
      <c r="J53" s="2">
        <v>12204.75</v>
      </c>
      <c r="K53" s="2">
        <f t="shared" si="4"/>
        <v>813.65</v>
      </c>
      <c r="L53" s="22">
        <f t="shared" si="6"/>
        <v>13.109589041095889</v>
      </c>
      <c r="M53" s="2">
        <f t="shared" si="5"/>
        <v>10666.61712328767</v>
      </c>
    </row>
    <row r="54" spans="1:13" x14ac:dyDescent="0.2">
      <c r="A54" s="11">
        <v>421</v>
      </c>
      <c r="B54" s="2" t="s">
        <v>67</v>
      </c>
      <c r="C54" s="16">
        <v>45673</v>
      </c>
      <c r="D54" s="18">
        <f>D48-108</f>
        <v>257</v>
      </c>
      <c r="E54" s="19">
        <v>4.1095890410958902E-2</v>
      </c>
      <c r="F54" s="2">
        <v>12204.75</v>
      </c>
      <c r="G54" s="2">
        <v>0</v>
      </c>
      <c r="H54" s="2">
        <v>0</v>
      </c>
      <c r="I54" s="2">
        <v>0</v>
      </c>
      <c r="J54" s="2">
        <v>12204.75</v>
      </c>
      <c r="K54" s="2">
        <f t="shared" si="4"/>
        <v>813.65</v>
      </c>
      <c r="L54" s="22">
        <f t="shared" si="6"/>
        <v>10.561643835616438</v>
      </c>
      <c r="M54" s="2">
        <f t="shared" si="5"/>
        <v>8593.4815068493153</v>
      </c>
    </row>
    <row r="55" spans="1:13" x14ac:dyDescent="0.2">
      <c r="A55" s="11">
        <v>422</v>
      </c>
      <c r="B55" s="2" t="s">
        <v>68</v>
      </c>
      <c r="C55" s="16">
        <v>45704</v>
      </c>
      <c r="D55" s="18">
        <f>D49-139</f>
        <v>226</v>
      </c>
      <c r="E55" s="19">
        <v>4.1095890410958902E-2</v>
      </c>
      <c r="F55" s="2">
        <v>7194.6</v>
      </c>
      <c r="G55" s="2">
        <v>0</v>
      </c>
      <c r="H55" s="2">
        <v>0</v>
      </c>
      <c r="I55" s="2">
        <v>0</v>
      </c>
      <c r="J55" s="2">
        <v>7194.6</v>
      </c>
      <c r="K55" s="2">
        <f t="shared" si="4"/>
        <v>479.64000000000004</v>
      </c>
      <c r="L55" s="22">
        <f t="shared" si="6"/>
        <v>9.2876712328767113</v>
      </c>
      <c r="M55" s="2">
        <f t="shared" si="5"/>
        <v>4454.7386301369861</v>
      </c>
    </row>
    <row r="56" spans="1:13" x14ac:dyDescent="0.2">
      <c r="A56" s="11">
        <v>423</v>
      </c>
      <c r="B56" s="2" t="s">
        <v>69</v>
      </c>
      <c r="C56" s="16">
        <v>45703</v>
      </c>
      <c r="D56" s="18">
        <f>D49-138</f>
        <v>227</v>
      </c>
      <c r="E56" s="19">
        <v>4.1095890410958902E-2</v>
      </c>
      <c r="F56" s="2">
        <v>12970.32</v>
      </c>
      <c r="G56" s="2">
        <v>0</v>
      </c>
      <c r="H56" s="2">
        <v>0</v>
      </c>
      <c r="I56" s="2">
        <v>0</v>
      </c>
      <c r="J56" s="2">
        <v>12970.32</v>
      </c>
      <c r="K56" s="2">
        <f t="shared" si="4"/>
        <v>864.68799999999999</v>
      </c>
      <c r="L56" s="22">
        <f t="shared" si="6"/>
        <v>9.3287671232876708</v>
      </c>
      <c r="M56" s="2">
        <f t="shared" si="5"/>
        <v>8066.472986301369</v>
      </c>
    </row>
    <row r="57" spans="1:13" x14ac:dyDescent="0.2">
      <c r="A57" s="11">
        <v>425</v>
      </c>
      <c r="B57" s="2" t="s">
        <v>70</v>
      </c>
      <c r="C57" s="16">
        <v>45839</v>
      </c>
      <c r="D57" s="18">
        <f>D49-274</f>
        <v>91</v>
      </c>
      <c r="E57" s="19">
        <v>4.1095890410958902E-2</v>
      </c>
      <c r="F57" s="2">
        <v>9516</v>
      </c>
      <c r="G57" s="2">
        <v>0</v>
      </c>
      <c r="H57" s="2">
        <v>0</v>
      </c>
      <c r="I57" s="2">
        <v>0</v>
      </c>
      <c r="J57" s="2">
        <v>9516</v>
      </c>
      <c r="K57" s="2">
        <f t="shared" si="4"/>
        <v>634.4</v>
      </c>
      <c r="L57" s="22">
        <f t="shared" si="6"/>
        <v>3.7397260273972601</v>
      </c>
      <c r="M57" s="2">
        <f t="shared" si="5"/>
        <v>2372.4821917808217</v>
      </c>
    </row>
    <row r="58" spans="1:13" x14ac:dyDescent="0.2">
      <c r="A58" s="11">
        <v>426</v>
      </c>
      <c r="B58" s="2" t="s">
        <v>71</v>
      </c>
      <c r="C58" s="16">
        <v>45839</v>
      </c>
      <c r="D58" s="18">
        <f>D50-274</f>
        <v>91</v>
      </c>
      <c r="E58" s="19">
        <v>4.1095890410958902E-2</v>
      </c>
      <c r="F58" s="2">
        <v>7194.75</v>
      </c>
      <c r="G58" s="2">
        <v>0</v>
      </c>
      <c r="H58" s="2">
        <v>0</v>
      </c>
      <c r="I58" s="2">
        <v>0</v>
      </c>
      <c r="J58" s="2">
        <v>7194.75</v>
      </c>
      <c r="K58" s="2">
        <f t="shared" si="4"/>
        <v>479.65</v>
      </c>
      <c r="L58" s="22">
        <f t="shared" si="6"/>
        <v>3.7397260273972601</v>
      </c>
      <c r="M58" s="2">
        <f t="shared" si="5"/>
        <v>1793.7595890410958</v>
      </c>
    </row>
    <row r="59" spans="1:13" x14ac:dyDescent="0.2">
      <c r="A59" s="11">
        <v>427</v>
      </c>
      <c r="B59" s="2" t="s">
        <v>72</v>
      </c>
      <c r="C59" s="16">
        <v>45839</v>
      </c>
      <c r="D59" s="18">
        <f>D50-274</f>
        <v>91</v>
      </c>
      <c r="E59" s="19">
        <v>4.1095890410958902E-2</v>
      </c>
      <c r="F59" s="2">
        <v>12204.71</v>
      </c>
      <c r="G59" s="2">
        <v>0</v>
      </c>
      <c r="H59" s="2">
        <v>0</v>
      </c>
      <c r="I59" s="2">
        <v>0</v>
      </c>
      <c r="J59" s="2">
        <v>12204.71</v>
      </c>
      <c r="K59" s="2">
        <f t="shared" si="4"/>
        <v>813.64733333333322</v>
      </c>
      <c r="L59" s="22">
        <f t="shared" si="6"/>
        <v>3.7397260273972601</v>
      </c>
      <c r="M59" s="2">
        <f t="shared" si="5"/>
        <v>3042.8181095890404</v>
      </c>
    </row>
    <row r="60" spans="1:13" x14ac:dyDescent="0.2">
      <c r="A60" s="11">
        <v>428</v>
      </c>
      <c r="B60" s="2" t="s">
        <v>73</v>
      </c>
      <c r="C60" s="16">
        <v>45870</v>
      </c>
      <c r="D60" s="18">
        <v>61</v>
      </c>
      <c r="E60" s="19">
        <v>4.1095890410958902E-2</v>
      </c>
      <c r="F60" s="2">
        <v>12204.75</v>
      </c>
      <c r="G60" s="2">
        <v>0</v>
      </c>
      <c r="H60" s="2">
        <v>0</v>
      </c>
      <c r="I60" s="2">
        <v>0</v>
      </c>
      <c r="J60" s="2">
        <v>12204.75</v>
      </c>
      <c r="K60" s="2">
        <f t="shared" si="4"/>
        <v>813.65</v>
      </c>
      <c r="L60" s="22">
        <f t="shared" si="6"/>
        <v>2.506849315068493</v>
      </c>
      <c r="M60" s="2">
        <f t="shared" si="5"/>
        <v>2039.6979452054793</v>
      </c>
    </row>
    <row r="61" spans="1:13" x14ac:dyDescent="0.2">
      <c r="A61" s="11">
        <v>429</v>
      </c>
      <c r="B61" s="2" t="s">
        <v>74</v>
      </c>
      <c r="C61" s="16">
        <v>45870</v>
      </c>
      <c r="D61" s="18">
        <v>61</v>
      </c>
      <c r="E61" s="19">
        <v>4.1095890410958902E-2</v>
      </c>
      <c r="F61" s="2">
        <v>12204.75</v>
      </c>
      <c r="G61" s="2">
        <v>0</v>
      </c>
      <c r="H61" s="2">
        <v>0</v>
      </c>
      <c r="I61" s="2">
        <v>0</v>
      </c>
      <c r="J61" s="2">
        <v>12204.75</v>
      </c>
      <c r="K61" s="2">
        <f t="shared" si="4"/>
        <v>813.65</v>
      </c>
      <c r="L61" s="22">
        <f t="shared" si="6"/>
        <v>2.506849315068493</v>
      </c>
      <c r="M61" s="2">
        <f t="shared" si="5"/>
        <v>2039.6979452054793</v>
      </c>
    </row>
    <row r="62" spans="1:13" x14ac:dyDescent="0.2">
      <c r="A62" s="11">
        <v>430</v>
      </c>
      <c r="B62" s="2" t="s">
        <v>75</v>
      </c>
      <c r="C62" s="16">
        <v>45870</v>
      </c>
      <c r="D62" s="18">
        <v>61</v>
      </c>
      <c r="E62" s="19">
        <v>4.1095890410958902E-2</v>
      </c>
      <c r="F62" s="2">
        <v>12204.75</v>
      </c>
      <c r="G62" s="2">
        <v>0</v>
      </c>
      <c r="H62" s="2">
        <v>0</v>
      </c>
      <c r="I62" s="2">
        <v>0</v>
      </c>
      <c r="J62" s="2">
        <v>12204.75</v>
      </c>
      <c r="K62" s="2">
        <f t="shared" si="4"/>
        <v>813.65</v>
      </c>
      <c r="L62" s="22">
        <f t="shared" si="6"/>
        <v>2.506849315068493</v>
      </c>
      <c r="M62" s="2">
        <f t="shared" si="5"/>
        <v>2039.6979452054793</v>
      </c>
    </row>
    <row r="63" spans="1:13" x14ac:dyDescent="0.2">
      <c r="A63" s="11">
        <v>431</v>
      </c>
      <c r="B63" s="2" t="s">
        <v>76</v>
      </c>
      <c r="C63" s="16">
        <v>45870</v>
      </c>
      <c r="D63" s="18">
        <v>61</v>
      </c>
      <c r="E63" s="19">
        <v>4.1095890410958902E-2</v>
      </c>
      <c r="F63" s="2">
        <v>12204.75</v>
      </c>
      <c r="G63" s="2">
        <v>0</v>
      </c>
      <c r="H63" s="2">
        <v>0</v>
      </c>
      <c r="I63" s="2">
        <v>0</v>
      </c>
      <c r="J63" s="2">
        <v>12204.75</v>
      </c>
      <c r="K63" s="2">
        <f t="shared" si="4"/>
        <v>813.65</v>
      </c>
      <c r="L63" s="22">
        <f t="shared" si="6"/>
        <v>2.506849315068493</v>
      </c>
      <c r="M63" s="2">
        <f t="shared" si="5"/>
        <v>2039.6979452054793</v>
      </c>
    </row>
    <row r="65" spans="1:20" x14ac:dyDescent="0.2">
      <c r="A65" s="12" t="s">
        <v>77</v>
      </c>
      <c r="B65" s="2" t="s">
        <v>1</v>
      </c>
      <c r="F65" s="13">
        <v>1064755.25</v>
      </c>
      <c r="G65" s="13">
        <v>113876.1</v>
      </c>
      <c r="H65" s="13">
        <v>28468.44</v>
      </c>
      <c r="I65" s="13">
        <v>94095.75</v>
      </c>
      <c r="J65" s="13">
        <f>SUM(J9:J63)</f>
        <v>548913.67000000004</v>
      </c>
      <c r="K65" s="13"/>
      <c r="L65" s="24"/>
      <c r="M65" s="13"/>
      <c r="N65" s="13"/>
      <c r="O65" s="13"/>
      <c r="P65" s="13"/>
      <c r="Q65" s="13"/>
      <c r="R65" s="13"/>
      <c r="S65" s="13"/>
      <c r="T65" s="13"/>
    </row>
    <row r="67" spans="1:20" x14ac:dyDescent="0.2">
      <c r="E67" s="21"/>
      <c r="F67" s="2" t="s">
        <v>1</v>
      </c>
      <c r="G67" s="2" t="s">
        <v>1</v>
      </c>
      <c r="H67" s="2" t="s">
        <v>1</v>
      </c>
      <c r="I67" s="2" t="s">
        <v>1</v>
      </c>
      <c r="J67" s="2" t="s">
        <v>1</v>
      </c>
    </row>
    <row r="68" spans="1:20" x14ac:dyDescent="0.2">
      <c r="A68" s="4" t="s">
        <v>1</v>
      </c>
      <c r="B68" s="2" t="s">
        <v>1</v>
      </c>
      <c r="E68" s="20"/>
      <c r="F68" s="25">
        <f>15/365</f>
        <v>4.1095890410958902E-2</v>
      </c>
      <c r="G68" s="13">
        <f>F68*200</f>
        <v>8.2191780821917799</v>
      </c>
      <c r="H68" s="13"/>
      <c r="I68" s="13"/>
      <c r="J68" s="13"/>
      <c r="K68" s="13"/>
      <c r="L68" s="24"/>
      <c r="M68" s="13"/>
      <c r="N68" s="13"/>
      <c r="O68" s="13"/>
      <c r="P68" s="13"/>
      <c r="Q68" s="13"/>
      <c r="R68" s="13"/>
      <c r="S68" s="13"/>
      <c r="T68" s="13"/>
    </row>
  </sheetData>
  <mergeCells count="4">
    <mergeCell ref="B1:H1"/>
    <mergeCell ref="B2:H2"/>
    <mergeCell ref="B3:H3"/>
    <mergeCell ref="B4:H4"/>
  </mergeCells>
  <conditionalFormatting sqref="I1:M4 A22:B22 A49:C49 A50:B50 A23:C43 A44:B48 A1:E9 A10:C21 D10:D50 A64:E1048576 A51:D63 E10:E63 F5:M1048576 N1:XFD1048576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Bono Burocrata</vt:lpstr>
      <vt:lpstr>Bono Burocrata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Archivo Contabilidad</dc:creator>
  <cp:lastModifiedBy>RecursosHumanos</cp:lastModifiedBy>
  <cp:lastPrinted>2025-09-24T18:12:16Z</cp:lastPrinted>
  <dcterms:created xsi:type="dcterms:W3CDTF">2025-09-23T16:20:46Z</dcterms:created>
  <dcterms:modified xsi:type="dcterms:W3CDTF">2025-09-24T22:18:16Z</dcterms:modified>
</cp:coreProperties>
</file>